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9875" windowHeight="7395"/>
  </bookViews>
  <sheets>
    <sheet name="ESTADISTICA" sheetId="1" r:id="rId1"/>
  </sheets>
  <calcPr calcId="145621"/>
</workbook>
</file>

<file path=xl/calcChain.xml><?xml version="1.0" encoding="utf-8"?>
<calcChain xmlns="http://schemas.openxmlformats.org/spreadsheetml/2006/main">
  <c r="AA84" i="1" l="1"/>
  <c r="AA83" i="1"/>
  <c r="AA76" i="1"/>
  <c r="AA75" i="1"/>
  <c r="AA74" i="1"/>
  <c r="AA72" i="1"/>
  <c r="AA71" i="1"/>
  <c r="AA70" i="1"/>
  <c r="AA65" i="1"/>
  <c r="AA64" i="1"/>
  <c r="AA63" i="1"/>
  <c r="AA62" i="1"/>
  <c r="AA61" i="1"/>
  <c r="AA60" i="1"/>
  <c r="AA58" i="1"/>
  <c r="AA57" i="1"/>
  <c r="AA56" i="1"/>
  <c r="AA55" i="1"/>
  <c r="AA54" i="1"/>
  <c r="AA53" i="1"/>
  <c r="AA52" i="1"/>
  <c r="AA47" i="1"/>
  <c r="AA46" i="1"/>
  <c r="AA45" i="1"/>
  <c r="AA44" i="1"/>
  <c r="AA43" i="1"/>
  <c r="AA42" i="1"/>
  <c r="AA41" i="1"/>
  <c r="AA40" i="1"/>
  <c r="AA38" i="1"/>
  <c r="AA37" i="1"/>
  <c r="AA36" i="1"/>
  <c r="AA35" i="1"/>
  <c r="AA34" i="1"/>
  <c r="AA33" i="1"/>
  <c r="AA32" i="1"/>
  <c r="AA31" i="1"/>
  <c r="AA30" i="1"/>
  <c r="AA29" i="1"/>
  <c r="AA27" i="1"/>
  <c r="AA22" i="1"/>
  <c r="AA21" i="1"/>
  <c r="AA20" i="1"/>
  <c r="AA19" i="1"/>
  <c r="AA18" i="1"/>
  <c r="AA17" i="1"/>
  <c r="AA16" i="1"/>
  <c r="AA12" i="1"/>
  <c r="AA11" i="1"/>
  <c r="AA10" i="1"/>
  <c r="AA8" i="1"/>
  <c r="AA7" i="1"/>
  <c r="AB84" i="1"/>
  <c r="AB83" i="1"/>
  <c r="AB76" i="1"/>
  <c r="AB75" i="1"/>
  <c r="AB74" i="1"/>
  <c r="AB72" i="1"/>
  <c r="AB71" i="1"/>
  <c r="AB70" i="1"/>
  <c r="AB65" i="1"/>
  <c r="AB64" i="1"/>
  <c r="AB63" i="1"/>
  <c r="AB62" i="1"/>
  <c r="AB61" i="1"/>
  <c r="AB60" i="1"/>
  <c r="AB58" i="1"/>
  <c r="AB57" i="1"/>
  <c r="AB56" i="1"/>
  <c r="AB55" i="1"/>
  <c r="AB54" i="1"/>
  <c r="AB53" i="1"/>
  <c r="AB52" i="1"/>
  <c r="AB47" i="1"/>
  <c r="AB46" i="1"/>
  <c r="AB45" i="1"/>
  <c r="AB44" i="1"/>
  <c r="AB43" i="1"/>
  <c r="AB42" i="1"/>
  <c r="AB41" i="1"/>
  <c r="AB40" i="1"/>
  <c r="AB38" i="1"/>
  <c r="AB37" i="1"/>
  <c r="AB36" i="1"/>
  <c r="AB35" i="1"/>
  <c r="AB34" i="1"/>
  <c r="AB33" i="1"/>
  <c r="AB32" i="1"/>
  <c r="AB31" i="1"/>
  <c r="AB30" i="1"/>
  <c r="AB29" i="1"/>
  <c r="AB27" i="1"/>
  <c r="AB22" i="1"/>
  <c r="AB21" i="1"/>
  <c r="AB20" i="1"/>
  <c r="AB19" i="1"/>
  <c r="AB18" i="1"/>
  <c r="AB17" i="1"/>
  <c r="AB16" i="1"/>
  <c r="AB12" i="1"/>
  <c r="AB11" i="1"/>
  <c r="AB10" i="1"/>
  <c r="AB8" i="1"/>
  <c r="AB7" i="1"/>
  <c r="M66" i="1" l="1"/>
  <c r="K66" i="1"/>
  <c r="AA13" i="1" l="1"/>
  <c r="R85" i="1"/>
  <c r="R77" i="1"/>
  <c r="R66" i="1"/>
  <c r="R13" i="1"/>
  <c r="R23" i="1"/>
  <c r="O85" i="1"/>
  <c r="P85" i="1"/>
  <c r="Q85" i="1"/>
  <c r="O77" i="1"/>
  <c r="P77" i="1"/>
  <c r="Q77" i="1"/>
  <c r="O66" i="1"/>
  <c r="P66" i="1"/>
  <c r="Q66" i="1"/>
  <c r="P48" i="1"/>
  <c r="Q48" i="1"/>
  <c r="R48" i="1"/>
  <c r="O48" i="1"/>
  <c r="O23" i="1"/>
  <c r="P23" i="1"/>
  <c r="Q23" i="1"/>
  <c r="O13" i="1"/>
  <c r="P13" i="1"/>
  <c r="Q13" i="1"/>
  <c r="Q79" i="1" l="1"/>
  <c r="R79" i="1"/>
  <c r="O79" i="1"/>
  <c r="O87" i="1" s="1"/>
  <c r="R87" i="1"/>
  <c r="P79" i="1"/>
  <c r="P87" i="1" s="1"/>
  <c r="Q87" i="1"/>
  <c r="M85" i="1" l="1"/>
  <c r="L85" i="1"/>
  <c r="K85" i="1"/>
  <c r="J85" i="1"/>
  <c r="I85" i="1"/>
  <c r="G85" i="1"/>
  <c r="E85" i="1"/>
  <c r="D85" i="1"/>
  <c r="C85" i="1"/>
  <c r="AA85" i="1"/>
  <c r="N83" i="1"/>
  <c r="N85" i="1" s="1"/>
  <c r="L83" i="1"/>
  <c r="H83" i="1"/>
  <c r="H85" i="1" s="1"/>
  <c r="F83" i="1"/>
  <c r="F85" i="1" s="1"/>
  <c r="N77" i="1"/>
  <c r="M77" i="1"/>
  <c r="L77" i="1"/>
  <c r="K77" i="1"/>
  <c r="J77" i="1"/>
  <c r="I77" i="1"/>
  <c r="H77" i="1"/>
  <c r="G77" i="1"/>
  <c r="F77" i="1"/>
  <c r="E77" i="1"/>
  <c r="D77" i="1"/>
  <c r="C77" i="1"/>
  <c r="AB77" i="1"/>
  <c r="AA77" i="1"/>
  <c r="N66" i="1"/>
  <c r="L66" i="1"/>
  <c r="J66" i="1"/>
  <c r="I66" i="1"/>
  <c r="H66" i="1"/>
  <c r="G66" i="1"/>
  <c r="F66" i="1"/>
  <c r="E66" i="1"/>
  <c r="D66" i="1"/>
  <c r="C66" i="1"/>
  <c r="AB66" i="1"/>
  <c r="AA66" i="1"/>
  <c r="M48" i="1"/>
  <c r="M79" i="1" s="1"/>
  <c r="M87" i="1" s="1"/>
  <c r="L48" i="1"/>
  <c r="K48" i="1"/>
  <c r="J48" i="1"/>
  <c r="I48" i="1"/>
  <c r="H48" i="1"/>
  <c r="G48" i="1"/>
  <c r="F48" i="1"/>
  <c r="E48" i="1"/>
  <c r="D48" i="1"/>
  <c r="C48" i="1"/>
  <c r="AA48" i="1"/>
  <c r="N40" i="1"/>
  <c r="N48" i="1" s="1"/>
  <c r="AB48" i="1"/>
  <c r="N23" i="1"/>
  <c r="M23" i="1"/>
  <c r="L23" i="1"/>
  <c r="K23" i="1"/>
  <c r="J23" i="1"/>
  <c r="I23" i="1"/>
  <c r="H23" i="1"/>
  <c r="G23" i="1"/>
  <c r="F23" i="1"/>
  <c r="E23" i="1"/>
  <c r="D23" i="1"/>
  <c r="C23" i="1"/>
  <c r="AA23" i="1"/>
  <c r="AB23" i="1"/>
  <c r="N13" i="1"/>
  <c r="M13" i="1"/>
  <c r="L13" i="1"/>
  <c r="L79" i="1" s="1"/>
  <c r="L87" i="1" s="1"/>
  <c r="K13" i="1"/>
  <c r="J13" i="1"/>
  <c r="I13" i="1"/>
  <c r="H13" i="1"/>
  <c r="G13" i="1"/>
  <c r="F13" i="1"/>
  <c r="E13" i="1"/>
  <c r="D13" i="1"/>
  <c r="C13" i="1"/>
  <c r="AB13" i="1"/>
  <c r="K79" i="1" l="1"/>
  <c r="K87" i="1" s="1"/>
  <c r="H79" i="1"/>
  <c r="H87" i="1" s="1"/>
  <c r="D79" i="1"/>
  <c r="D87" i="1" s="1"/>
  <c r="E79" i="1"/>
  <c r="E87" i="1" s="1"/>
  <c r="I79" i="1"/>
  <c r="I87" i="1" s="1"/>
  <c r="F79" i="1"/>
  <c r="J79" i="1"/>
  <c r="J87" i="1" s="1"/>
  <c r="C79" i="1"/>
  <c r="C87" i="1" s="1"/>
  <c r="G79" i="1"/>
  <c r="G87" i="1" s="1"/>
  <c r="AB79" i="1"/>
  <c r="F87" i="1"/>
  <c r="N79" i="1"/>
  <c r="N87" i="1" s="1"/>
  <c r="AA79" i="1"/>
  <c r="AA87" i="1" s="1"/>
  <c r="AB85" i="1"/>
  <c r="AB87" i="1" l="1"/>
</calcChain>
</file>

<file path=xl/sharedStrings.xml><?xml version="1.0" encoding="utf-8"?>
<sst xmlns="http://schemas.openxmlformats.org/spreadsheetml/2006/main" count="104" uniqueCount="104">
  <si>
    <t>CONCEPTO</t>
  </si>
  <si>
    <t>ENERO    PLAN</t>
  </si>
  <si>
    <t>ENERO   REAL</t>
  </si>
  <si>
    <t>FEBRERO PLAN</t>
  </si>
  <si>
    <t>FEBRERO REAL</t>
  </si>
  <si>
    <t>MARZO PLAN</t>
  </si>
  <si>
    <t>MARZO REAL</t>
  </si>
  <si>
    <t>ACUMULADO REAL</t>
  </si>
  <si>
    <t>IMPUESTOS</t>
  </si>
  <si>
    <t>IMPUESTOS SOBRE EL PATRIMONIO</t>
  </si>
  <si>
    <t>PREDIAL</t>
  </si>
  <si>
    <t>IMPUESTO SOBRE ADQUISICION DE INMUEBLES</t>
  </si>
  <si>
    <t>OTROS IMPUESTOS</t>
  </si>
  <si>
    <t>IMPUESTO SOBRE ACTIVIDADES MERCANTILES</t>
  </si>
  <si>
    <t>IMPUESTOS SOBRE ESPECTACULOS Y DIVERSIONES PUBLICAS</t>
  </si>
  <si>
    <t>ACCESORIOS DE IMPUESTOS</t>
  </si>
  <si>
    <t>TOTAL DE IMPUESTOS</t>
  </si>
  <si>
    <t>CONTRIBUCIONES DE MEJORA POR OBRAS PUBLICAS</t>
  </si>
  <si>
    <t>DAÑOS EUMEX</t>
  </si>
  <si>
    <t>CENTRO HISTORICO</t>
  </si>
  <si>
    <t>EQUIPAMIENTO Y MANTENIMIENTO DE CUERPO DE BOMBEROS</t>
  </si>
  <si>
    <t>PROTECCION CIVIL</t>
  </si>
  <si>
    <t>DESARROLLO INTEGRAL DE LA FAMILIA</t>
  </si>
  <si>
    <t>CONTRIBUCIONES POR RESPONSABILIDAD OBJETIVA</t>
  </si>
  <si>
    <t>RECONSTRUCCION  MERCADO NUEVO SALTILLO</t>
  </si>
  <si>
    <t>TOTAL DE CONTRIBUCIONES DE MEJORA POR OBRAS PUBLICAS</t>
  </si>
  <si>
    <t>DERECHOS</t>
  </si>
  <si>
    <t>DER. POR EL USO, GOCE, APROV. O EXPL. DE BIENES DEL DOMINIO PUB.</t>
  </si>
  <si>
    <t>USO Y SERVICIOS EN MERCADOS MUNICIPALES</t>
  </si>
  <si>
    <t>DERECHOS POR PRESTACION DE SERVICIOS</t>
  </si>
  <si>
    <t>SERVICIOS DEL RASTRO MUNICIPAL</t>
  </si>
  <si>
    <t>SERVICIO DE RECOLECCION DE BASURA</t>
  </si>
  <si>
    <t>SERVICIO DE SEGURIDAD PUBLICA</t>
  </si>
  <si>
    <t>SERVICIO DE PANTEONES</t>
  </si>
  <si>
    <t>SERVICIO DE TRANSITO</t>
  </si>
  <si>
    <t>SERVICIO DE PREVISION SOCIAL</t>
  </si>
  <si>
    <t>SERVICIOS CATASTRALES</t>
  </si>
  <si>
    <t>SERVICIOS DE CERTIFICACIONES Y LEGALIZACIONES</t>
  </si>
  <si>
    <t>SERVICIO DE SANEAMIENTO DE AGUAS RESIDUALES</t>
  </si>
  <si>
    <t>SERVICIO DE REVISION MECANICA Y VERIFICACION VEHICULAR</t>
  </si>
  <si>
    <t>OTROS DERECHOS</t>
  </si>
  <si>
    <t>SERVICIO DE ARRASTRE Y ALMACENAJE</t>
  </si>
  <si>
    <t>DERECHOS DE EXPEDICION DE LICENCIAS PARA CONSTRUCCION</t>
  </si>
  <si>
    <t>LICENCIA PARA ESTABLECIMIENTOS QUE EXPENDEN BEBIDAS ALCOHOLICAS</t>
  </si>
  <si>
    <t>PERMISOS Y LICENCIAS PARA COLOCACION Y USO DE ANUNCIOS Y CARTELES PUBLICITARIOS</t>
  </si>
  <si>
    <t>SERVICIOS DE ECOLOGIA</t>
  </si>
  <si>
    <t>DERECHO DE USO Y APROVECHAMIENTO BIENES DE DOMINIO PUBLICO DEL MUNICIPIO</t>
  </si>
  <si>
    <t>DERECHOS POR OCUPACION DE VIAS PÚBLICAS</t>
  </si>
  <si>
    <t>ACCESORIOS DE DERECHOS</t>
  </si>
  <si>
    <t>TOTAL DE DERECHOS</t>
  </si>
  <si>
    <t>PRODUCTOS DE TIPO CORRIENTE</t>
  </si>
  <si>
    <t>PROD. DERIV. DEL USO Y APROV. DE BIENES NO SUJETOS A REG. DE DOM. PUB.</t>
  </si>
  <si>
    <t>VENTA O ARRENDAMIENTO LOTES Y GAVETAS PANTEONES MUNICIPALES</t>
  </si>
  <si>
    <t>ARRENDAMIENTO EN MERCADOS MUNICIPALES</t>
  </si>
  <si>
    <t>ENAJENACION Y EXPLOTACION BIENES DOMINIO PRIVADO.</t>
  </si>
  <si>
    <t>VENTA DE BASES PARA LICITACION PUBLICA</t>
  </si>
  <si>
    <t>OTROS PRODUCTOS</t>
  </si>
  <si>
    <t>ARRENDAMIENTO DE LA PLAZA DE LAS CIUDADES HERMANAS</t>
  </si>
  <si>
    <t>ACCESORIOS DE PRODUCTOS</t>
  </si>
  <si>
    <t>OTROS PRODUCTOS QUE GENERAN INGRESOS CORRIENTES</t>
  </si>
  <si>
    <t>PRODUCTOS FINANCIEROS</t>
  </si>
  <si>
    <t>RECUPERACION POR DISTRIBUCION DE LIBROS</t>
  </si>
  <si>
    <t>DIVIDENDOS SIMAS-AGSAL</t>
  </si>
  <si>
    <t>AVISO PARA VARIAR TOTAL O PARC. EL USO DEL AGUA PARA PAGO CONAGUA</t>
  </si>
  <si>
    <t>DIVIDENDOS DE POLIZA CASA-HABITACION</t>
  </si>
  <si>
    <t>RECUPERACION POR SORTEOS</t>
  </si>
  <si>
    <t>TOTAL DE PRODUCTOS DE TIPO CORRIENTE</t>
  </si>
  <si>
    <t>APROVECHAMIENTOS DE TIPO CORRIENTE</t>
  </si>
  <si>
    <t>APROVECHAMIENTOS POR APORTACIONES Y COOPERACIONES</t>
  </si>
  <si>
    <t>DONATIVOS EFECTIVO</t>
  </si>
  <si>
    <t xml:space="preserve">DONATIVOS POR ESPECIE </t>
  </si>
  <si>
    <t>DONATIVOS EN ESPECIE MAT Y ART DE CONST.</t>
  </si>
  <si>
    <t>OTROS APROVECHAMIENTOS</t>
  </si>
  <si>
    <t>SANCIONES ADMINISTRATIVAS Y FISCALES</t>
  </si>
  <si>
    <t>POR TRANSFERENCIAS</t>
  </si>
  <si>
    <t>RETENCIONES CUOTAS DE SERVICIO MEDICO NO APLICADAS</t>
  </si>
  <si>
    <t>TOTAL DE APROVECHAMIENTOS DE TIPO CORRIENTE</t>
  </si>
  <si>
    <t>TOTAL DE INGRESOS PROPIOS DEL MUNICIPIO</t>
  </si>
  <si>
    <t>PARTICIPACIONES</t>
  </si>
  <si>
    <t>CONVENIOS</t>
  </si>
  <si>
    <t>TOTAL DE PARTICIPACIONES, APORTACIONES, TRANSFERENCIAS, ETC.</t>
  </si>
  <si>
    <t>GRAN TOTAL</t>
  </si>
  <si>
    <t>AGOSTO PLAN</t>
  </si>
  <si>
    <t>AGOSTO REAL</t>
  </si>
  <si>
    <t>SEPTIEMBRE PLAN</t>
  </si>
  <si>
    <t>ABRIL    PLAN</t>
  </si>
  <si>
    <t>ABRIL    REAL</t>
  </si>
  <si>
    <t>MAYO    PLAN</t>
  </si>
  <si>
    <t>MAYO   REAL</t>
  </si>
  <si>
    <t>JUNIO   PLAN</t>
  </si>
  <si>
    <t>JUNIO    REAL</t>
  </si>
  <si>
    <t>JULIO    PLAN</t>
  </si>
  <si>
    <t>JULIO    REAL</t>
  </si>
  <si>
    <t>SEPTIEMBRE REAL</t>
  </si>
  <si>
    <t>ACUMULADO        PLAN</t>
  </si>
  <si>
    <t>OCTUBRE PLAN</t>
  </si>
  <si>
    <t>OCTUBRE REAL</t>
  </si>
  <si>
    <t>NOVIEMBRE PLAN</t>
  </si>
  <si>
    <t>NOVIEMBRE REAL</t>
  </si>
  <si>
    <t>DICIEMBRE PLAN</t>
  </si>
  <si>
    <t>DICIEMBRE  REAL</t>
  </si>
  <si>
    <t>PARTICIPACIONES, APORT., TRANS.,</t>
  </si>
  <si>
    <t>ASIGNACIONES, SUBSIDIOS Y OTRAS AYUDAS</t>
  </si>
  <si>
    <t>ANALISIS MENSUAL DEL EJERCICIO PRESUPUESTAL DE LOS INGRESOS DE 01 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</si>
</sst>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  <numFmt numFmtId="167" formatCode="_-&quot;$&quot;* #,##0_-;\-&quot;$&quot;* #,##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164" fontId="4" fillId="0" borderId="0" xfId="1" applyNumberFormat="1" applyFont="1" applyFill="1"/>
    <xf numFmtId="0" fontId="6" fillId="0" borderId="0" xfId="0" applyFont="1" applyFill="1"/>
    <xf numFmtId="164" fontId="5" fillId="0" borderId="0" xfId="1" applyNumberFormat="1" applyFont="1" applyFill="1"/>
    <xf numFmtId="165" fontId="5" fillId="0" borderId="0" xfId="1" applyNumberFormat="1" applyFont="1" applyFill="1"/>
    <xf numFmtId="0" fontId="7" fillId="0" borderId="0" xfId="0" applyFont="1"/>
    <xf numFmtId="0" fontId="5" fillId="0" borderId="3" xfId="0" applyFont="1" applyFill="1" applyBorder="1"/>
    <xf numFmtId="0" fontId="8" fillId="0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wrapText="1"/>
    </xf>
    <xf numFmtId="164" fontId="4" fillId="0" borderId="0" xfId="0" applyNumberFormat="1" applyFont="1" applyFill="1"/>
    <xf numFmtId="166" fontId="5" fillId="0" borderId="0" xfId="0" applyNumberFormat="1" applyFont="1" applyFill="1"/>
    <xf numFmtId="0" fontId="4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right"/>
    </xf>
    <xf numFmtId="0" fontId="5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164" fontId="7" fillId="0" borderId="0" xfId="0" applyNumberFormat="1" applyFont="1"/>
    <xf numFmtId="3" fontId="5" fillId="0" borderId="0" xfId="1" applyNumberFormat="1" applyFont="1" applyFill="1"/>
    <xf numFmtId="3" fontId="5" fillId="0" borderId="0" xfId="0" applyNumberFormat="1" applyFont="1" applyFill="1"/>
    <xf numFmtId="3" fontId="7" fillId="0" borderId="0" xfId="1" applyNumberFormat="1" applyFont="1"/>
    <xf numFmtId="3" fontId="4" fillId="0" borderId="0" xfId="1" applyNumberFormat="1" applyFont="1" applyFill="1"/>
    <xf numFmtId="3" fontId="4" fillId="0" borderId="0" xfId="0" applyNumberFormat="1" applyFont="1" applyFill="1"/>
    <xf numFmtId="3" fontId="4" fillId="0" borderId="3" xfId="1" applyNumberFormat="1" applyFont="1" applyFill="1" applyBorder="1"/>
    <xf numFmtId="3" fontId="4" fillId="0" borderId="4" xfId="1" applyNumberFormat="1" applyFont="1" applyFill="1" applyBorder="1"/>
    <xf numFmtId="3" fontId="6" fillId="0" borderId="0" xfId="0" applyNumberFormat="1" applyFont="1" applyFill="1" applyAlignment="1">
      <alignment wrapText="1"/>
    </xf>
    <xf numFmtId="3" fontId="6" fillId="0" borderId="0" xfId="0" applyNumberFormat="1" applyFont="1" applyFill="1"/>
    <xf numFmtId="3" fontId="4" fillId="0" borderId="0" xfId="1" applyNumberFormat="1" applyFont="1" applyFill="1" applyBorder="1"/>
    <xf numFmtId="3" fontId="8" fillId="0" borderId="0" xfId="0" applyNumberFormat="1" applyFont="1" applyFill="1" applyAlignment="1">
      <alignment horizontal="right"/>
    </xf>
    <xf numFmtId="3" fontId="4" fillId="0" borderId="6" xfId="1" applyNumberFormat="1" applyFont="1" applyFill="1" applyBorder="1" applyAlignment="1">
      <alignment vertical="center"/>
    </xf>
    <xf numFmtId="167" fontId="4" fillId="0" borderId="6" xfId="2" applyNumberFormat="1" applyFont="1" applyFill="1" applyBorder="1" applyAlignment="1">
      <alignment vertical="center"/>
    </xf>
    <xf numFmtId="0" fontId="0" fillId="0" borderId="0" xfId="0" applyFont="1"/>
    <xf numFmtId="4" fontId="4" fillId="0" borderId="0" xfId="0" applyNumberFormat="1" applyFont="1" applyFill="1"/>
    <xf numFmtId="0" fontId="8" fillId="0" borderId="3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tabSelected="1" zoomScale="77" zoomScaleNormal="77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8" sqref="E8"/>
    </sheetView>
  </sheetViews>
  <sheetFormatPr baseColWidth="10" defaultRowHeight="15" x14ac:dyDescent="0.25"/>
  <cols>
    <col min="1" max="1" width="2.42578125" customWidth="1"/>
    <col min="2" max="2" width="42.7109375" customWidth="1"/>
    <col min="3" max="3" width="13" customWidth="1"/>
    <col min="4" max="4" width="13.140625" customWidth="1"/>
    <col min="5" max="6" width="12" customWidth="1"/>
    <col min="7" max="7" width="12.42578125" customWidth="1"/>
    <col min="8" max="8" width="12.85546875" customWidth="1"/>
    <col min="9" max="9" width="13.140625" customWidth="1"/>
    <col min="10" max="10" width="12.7109375" customWidth="1"/>
    <col min="11" max="11" width="13" customWidth="1"/>
    <col min="12" max="12" width="12" customWidth="1"/>
    <col min="13" max="13" width="12.7109375" customWidth="1"/>
    <col min="14" max="14" width="12.85546875" customWidth="1"/>
    <col min="15" max="15" width="12" customWidth="1"/>
    <col min="16" max="16" width="13.85546875" customWidth="1"/>
    <col min="17" max="17" width="13.42578125" customWidth="1"/>
    <col min="18" max="18" width="12.85546875" customWidth="1"/>
    <col min="19" max="19" width="13.7109375" customWidth="1"/>
    <col min="20" max="20" width="15.42578125" customWidth="1"/>
    <col min="21" max="21" width="12.85546875" customWidth="1"/>
    <col min="22" max="22" width="14.85546875" customWidth="1"/>
    <col min="23" max="24" width="14.7109375" customWidth="1"/>
    <col min="25" max="25" width="13.5703125" customWidth="1"/>
    <col min="26" max="26" width="13.140625" customWidth="1"/>
    <col min="27" max="27" width="17.140625" customWidth="1"/>
    <col min="28" max="28" width="16.28515625" customWidth="1"/>
  </cols>
  <sheetData>
    <row r="1" spans="1:28" ht="27" x14ac:dyDescent="0.5">
      <c r="A1" s="43" t="s">
        <v>103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ht="15.75" thickBot="1" x14ac:dyDescent="0.3"/>
    <row r="3" spans="1:28" ht="30.75" thickBot="1" x14ac:dyDescent="0.3">
      <c r="A3" s="41" t="s">
        <v>0</v>
      </c>
      <c r="B3" s="42"/>
      <c r="C3" s="1" t="s">
        <v>1</v>
      </c>
      <c r="D3" s="2" t="s">
        <v>2</v>
      </c>
      <c r="E3" s="1" t="s">
        <v>3</v>
      </c>
      <c r="F3" s="3" t="s">
        <v>4</v>
      </c>
      <c r="G3" s="4" t="s">
        <v>5</v>
      </c>
      <c r="H3" s="3" t="s">
        <v>6</v>
      </c>
      <c r="I3" s="4" t="s">
        <v>85</v>
      </c>
      <c r="J3" s="3" t="s">
        <v>86</v>
      </c>
      <c r="K3" s="4" t="s">
        <v>87</v>
      </c>
      <c r="L3" s="3" t="s">
        <v>88</v>
      </c>
      <c r="M3" s="4" t="s">
        <v>89</v>
      </c>
      <c r="N3" s="3" t="s">
        <v>90</v>
      </c>
      <c r="O3" s="4" t="s">
        <v>91</v>
      </c>
      <c r="P3" s="3" t="s">
        <v>92</v>
      </c>
      <c r="Q3" s="4" t="s">
        <v>82</v>
      </c>
      <c r="R3" s="3" t="s">
        <v>83</v>
      </c>
      <c r="S3" s="4" t="s">
        <v>84</v>
      </c>
      <c r="T3" s="3" t="s">
        <v>93</v>
      </c>
      <c r="U3" s="4" t="s">
        <v>95</v>
      </c>
      <c r="V3" s="3" t="s">
        <v>96</v>
      </c>
      <c r="W3" s="4" t="s">
        <v>97</v>
      </c>
      <c r="X3" s="3" t="s">
        <v>98</v>
      </c>
      <c r="Y3" s="4" t="s">
        <v>99</v>
      </c>
      <c r="Z3" s="3" t="s">
        <v>100</v>
      </c>
      <c r="AA3" s="4" t="s">
        <v>94</v>
      </c>
      <c r="AB3" s="3" t="s">
        <v>7</v>
      </c>
    </row>
    <row r="4" spans="1:28" s="37" customForma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8" s="37" customFormat="1" x14ac:dyDescent="0.25">
      <c r="A5" s="6" t="s">
        <v>8</v>
      </c>
      <c r="B5" s="7"/>
      <c r="C5" s="7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8" s="37" customFormat="1" x14ac:dyDescent="0.25">
      <c r="A6" s="6"/>
      <c r="B6" s="10" t="s">
        <v>9</v>
      </c>
      <c r="C6" s="10"/>
      <c r="D6" s="8"/>
      <c r="E6" s="8"/>
      <c r="F6" s="9"/>
      <c r="G6" s="9"/>
      <c r="H6" s="9"/>
      <c r="I6" s="9"/>
      <c r="J6" s="9"/>
      <c r="K6" s="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9"/>
    </row>
    <row r="7" spans="1:28" s="13" customFormat="1" x14ac:dyDescent="0.25">
      <c r="A7" s="7"/>
      <c r="B7" s="7" t="s">
        <v>10</v>
      </c>
      <c r="C7" s="24">
        <v>155809741.99947378</v>
      </c>
      <c r="D7" s="24">
        <v>155100496.22999999</v>
      </c>
      <c r="E7" s="24">
        <v>24890761.684859108</v>
      </c>
      <c r="F7" s="24">
        <v>24938738.25</v>
      </c>
      <c r="G7" s="24">
        <v>11356236.258784961</v>
      </c>
      <c r="H7" s="25">
        <v>13295058.189999999</v>
      </c>
      <c r="I7" s="24">
        <v>4936177.0903933216</v>
      </c>
      <c r="J7" s="25">
        <v>6978653.8700000001</v>
      </c>
      <c r="K7" s="24">
        <v>7622513.7319316175</v>
      </c>
      <c r="L7" s="24">
        <v>5128001.63</v>
      </c>
      <c r="M7" s="24">
        <v>6013696.062899543</v>
      </c>
      <c r="N7" s="24">
        <v>5795243.6299999999</v>
      </c>
      <c r="O7" s="24">
        <v>5542514.9929556008</v>
      </c>
      <c r="P7" s="24">
        <v>5080124.04</v>
      </c>
      <c r="Q7" s="24">
        <v>5406025.1823976524</v>
      </c>
      <c r="R7" s="24">
        <v>4381537.17</v>
      </c>
      <c r="S7" s="24">
        <v>4905230.9630421242</v>
      </c>
      <c r="T7" s="24">
        <v>5611544.9000000004</v>
      </c>
      <c r="U7" s="24">
        <v>7698846.9768888326</v>
      </c>
      <c r="V7" s="24">
        <v>5338244.9400000004</v>
      </c>
      <c r="W7" s="24">
        <v>6970588.6769143529</v>
      </c>
      <c r="X7" s="24">
        <v>6904068.8899999997</v>
      </c>
      <c r="Y7" s="24">
        <v>9387807.3794590458</v>
      </c>
      <c r="Z7" s="24">
        <v>5860620.9900000002</v>
      </c>
      <c r="AA7" s="25">
        <f>+C7+E7+G7+I7+K7+M7+O7+Q7+S7+U7+W7+Y7</f>
        <v>250540140.99999994</v>
      </c>
      <c r="AB7" s="26">
        <f>+H7+F7+D7+J7+L7+N7+P7+R7+T7+V7+X7+Z7</f>
        <v>244412332.72999996</v>
      </c>
    </row>
    <row r="8" spans="1:28" s="13" customFormat="1" x14ac:dyDescent="0.25">
      <c r="A8" s="7"/>
      <c r="B8" s="7" t="s">
        <v>11</v>
      </c>
      <c r="C8" s="24">
        <v>6339687.2832905427</v>
      </c>
      <c r="D8" s="24">
        <v>15689528.32</v>
      </c>
      <c r="E8" s="24">
        <v>9625042.6489438526</v>
      </c>
      <c r="F8" s="24">
        <v>14415792.08</v>
      </c>
      <c r="G8" s="24">
        <v>13187921.72354647</v>
      </c>
      <c r="H8" s="25">
        <v>14437659.390000001</v>
      </c>
      <c r="I8" s="24">
        <v>13475420.198938344</v>
      </c>
      <c r="J8" s="25">
        <v>16534131.82</v>
      </c>
      <c r="K8" s="24">
        <v>20300241.040332537</v>
      </c>
      <c r="L8" s="24">
        <v>17694049.18</v>
      </c>
      <c r="M8" s="24">
        <v>16101297.066181095</v>
      </c>
      <c r="N8" s="24">
        <v>24369741.710000001</v>
      </c>
      <c r="O8" s="24">
        <v>41676117.376649141</v>
      </c>
      <c r="P8" s="24">
        <v>18408997.620000001</v>
      </c>
      <c r="Q8" s="24">
        <v>12712552.105440222</v>
      </c>
      <c r="R8" s="24">
        <v>22792703.329999998</v>
      </c>
      <c r="S8" s="24">
        <v>29539034.209675021</v>
      </c>
      <c r="T8" s="24">
        <v>17946925.5</v>
      </c>
      <c r="U8" s="24">
        <v>18428885.908567425</v>
      </c>
      <c r="V8" s="24">
        <v>29645067.52</v>
      </c>
      <c r="W8" s="24">
        <v>11597681.987817649</v>
      </c>
      <c r="X8" s="24">
        <v>31489345.16</v>
      </c>
      <c r="Y8" s="24">
        <v>24956877.130617741</v>
      </c>
      <c r="Z8" s="24">
        <v>40838731.200000003</v>
      </c>
      <c r="AA8" s="25">
        <f>+C8+E8+G8+I8+K8+M8+O8+Q8+S8+U8+W8+Y8</f>
        <v>217940758.68000004</v>
      </c>
      <c r="AB8" s="26">
        <f>+H8+F8+D8+J8+L8+N8+P8+R8+T8+V8+X8+Z8</f>
        <v>264262672.82999998</v>
      </c>
    </row>
    <row r="9" spans="1:28" s="13" customFormat="1" x14ac:dyDescent="0.25">
      <c r="A9" s="7"/>
      <c r="B9" s="10" t="s">
        <v>12</v>
      </c>
      <c r="C9" s="27"/>
      <c r="D9" s="27"/>
      <c r="E9" s="27"/>
      <c r="F9" s="27"/>
      <c r="G9" s="27"/>
      <c r="H9" s="28"/>
      <c r="I9" s="27"/>
      <c r="J9" s="28"/>
      <c r="K9" s="27"/>
      <c r="L9" s="24"/>
      <c r="M9" s="27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  <c r="AB9" s="26"/>
    </row>
    <row r="10" spans="1:28" s="13" customFormat="1" x14ac:dyDescent="0.25">
      <c r="A10" s="7"/>
      <c r="B10" s="7" t="s">
        <v>13</v>
      </c>
      <c r="C10" s="24">
        <v>687493.30563408253</v>
      </c>
      <c r="D10" s="24">
        <v>519766.95</v>
      </c>
      <c r="E10" s="24">
        <v>2448833.1525503919</v>
      </c>
      <c r="F10" s="24">
        <v>1993519.45</v>
      </c>
      <c r="G10" s="24">
        <v>1751382.3339387262</v>
      </c>
      <c r="H10" s="25">
        <v>1938227.3</v>
      </c>
      <c r="I10" s="24">
        <v>491368.29831289779</v>
      </c>
      <c r="J10" s="25">
        <v>108278.6</v>
      </c>
      <c r="K10" s="24">
        <v>176000.5033532817</v>
      </c>
      <c r="L10" s="24">
        <v>143042.38</v>
      </c>
      <c r="M10" s="24">
        <v>153118.57589057519</v>
      </c>
      <c r="N10" s="24">
        <v>151336.84</v>
      </c>
      <c r="O10" s="24">
        <v>113266.98076343053</v>
      </c>
      <c r="P10" s="24">
        <v>210885.35</v>
      </c>
      <c r="Q10" s="24">
        <v>271673.06316467206</v>
      </c>
      <c r="R10" s="24">
        <v>258049.81</v>
      </c>
      <c r="S10" s="24">
        <v>136933.12462110995</v>
      </c>
      <c r="T10" s="24">
        <v>195581.52</v>
      </c>
      <c r="U10" s="24">
        <v>190009.00715083769</v>
      </c>
      <c r="V10" s="24">
        <v>143141.79</v>
      </c>
      <c r="W10" s="24">
        <v>222099.54042025452</v>
      </c>
      <c r="X10" s="24">
        <v>162183.92000000001</v>
      </c>
      <c r="Y10" s="24">
        <v>376599.71419974021</v>
      </c>
      <c r="Z10" s="24">
        <v>200119.3</v>
      </c>
      <c r="AA10" s="25">
        <f t="shared" ref="AA10:AA12" si="0">+C10+E10+G10+I10+K10+M10+O10+Q10+S10+U10+W10+Y10</f>
        <v>7018777.6000000015</v>
      </c>
      <c r="AB10" s="26">
        <f t="shared" ref="AB10:AB12" si="1">+H10+F10+D10+J10+L10+N10+P10+R10+T10+V10+X10+Z10</f>
        <v>6024133.2099999981</v>
      </c>
    </row>
    <row r="11" spans="1:28" s="13" customFormat="1" x14ac:dyDescent="0.25">
      <c r="A11" s="7"/>
      <c r="B11" s="7" t="s">
        <v>14</v>
      </c>
      <c r="C11" s="24">
        <v>54577.125382345606</v>
      </c>
      <c r="D11" s="24">
        <v>98112.2</v>
      </c>
      <c r="E11" s="24">
        <v>50728.459918428867</v>
      </c>
      <c r="F11" s="24">
        <v>99861.15</v>
      </c>
      <c r="G11" s="24">
        <v>58433.774883984792</v>
      </c>
      <c r="H11" s="25">
        <v>122319.73</v>
      </c>
      <c r="I11" s="24">
        <v>71042.366856215434</v>
      </c>
      <c r="J11" s="25">
        <v>86539.1</v>
      </c>
      <c r="K11" s="24">
        <v>156305.18314025761</v>
      </c>
      <c r="L11" s="24">
        <v>186394.87</v>
      </c>
      <c r="M11" s="24">
        <v>82854.830506952305</v>
      </c>
      <c r="N11" s="24">
        <v>96197.6</v>
      </c>
      <c r="O11" s="24">
        <v>328775.32809564384</v>
      </c>
      <c r="P11" s="24">
        <v>428734.1</v>
      </c>
      <c r="Q11" s="24">
        <v>388354.81239279977</v>
      </c>
      <c r="R11" s="24">
        <v>419788.45</v>
      </c>
      <c r="S11" s="24">
        <v>84392.316651163841</v>
      </c>
      <c r="T11" s="24">
        <v>137373.20000000001</v>
      </c>
      <c r="U11" s="24">
        <v>123075.21095351127</v>
      </c>
      <c r="V11" s="24">
        <v>109042.36</v>
      </c>
      <c r="W11" s="24">
        <v>72701.767659641177</v>
      </c>
      <c r="X11" s="24">
        <v>160779.29999999999</v>
      </c>
      <c r="Y11" s="24">
        <v>79850.373559055413</v>
      </c>
      <c r="Z11" s="24">
        <v>108799.3</v>
      </c>
      <c r="AA11" s="25">
        <f t="shared" si="0"/>
        <v>1551091.5499999998</v>
      </c>
      <c r="AB11" s="26">
        <f t="shared" si="1"/>
        <v>2053941.36</v>
      </c>
    </row>
    <row r="12" spans="1:28" s="13" customFormat="1" x14ac:dyDescent="0.25">
      <c r="A12" s="7"/>
      <c r="B12" s="7" t="s">
        <v>15</v>
      </c>
      <c r="C12" s="24">
        <v>2042988.9145483142</v>
      </c>
      <c r="D12" s="24">
        <v>2033702.24</v>
      </c>
      <c r="E12" s="24">
        <v>1288288.6983960688</v>
      </c>
      <c r="F12" s="24">
        <v>1556815.91</v>
      </c>
      <c r="G12" s="24">
        <v>1085203.35642292</v>
      </c>
      <c r="H12" s="25">
        <v>1168692.7</v>
      </c>
      <c r="I12" s="24">
        <v>833347.75654986524</v>
      </c>
      <c r="J12" s="25">
        <v>9108.59</v>
      </c>
      <c r="K12" s="24">
        <v>65537.648257976427</v>
      </c>
      <c r="L12" s="24">
        <v>10195.74</v>
      </c>
      <c r="M12" s="24">
        <v>5866.9128891544242</v>
      </c>
      <c r="N12" s="24">
        <v>10444</v>
      </c>
      <c r="O12" s="24">
        <v>2585.6897269597976</v>
      </c>
      <c r="P12" s="24">
        <v>15901.89</v>
      </c>
      <c r="Q12" s="24">
        <v>28749.295809565443</v>
      </c>
      <c r="R12" s="24">
        <v>12873.92</v>
      </c>
      <c r="S12" s="24">
        <v>12239.42033436159</v>
      </c>
      <c r="T12" s="24">
        <v>16357.45</v>
      </c>
      <c r="U12" s="24">
        <v>9933.6909695371451</v>
      </c>
      <c r="V12" s="24">
        <v>7134.35</v>
      </c>
      <c r="W12" s="24">
        <v>1092995.1430290795</v>
      </c>
      <c r="X12" s="24">
        <v>13531.32</v>
      </c>
      <c r="Y12" s="24">
        <v>1826263.4730661949</v>
      </c>
      <c r="Z12" s="24">
        <v>25244.799999999999</v>
      </c>
      <c r="AA12" s="25">
        <f t="shared" si="0"/>
        <v>8293999.9999999972</v>
      </c>
      <c r="AB12" s="26">
        <f t="shared" si="1"/>
        <v>4880002.9099999992</v>
      </c>
    </row>
    <row r="13" spans="1:28" s="13" customFormat="1" x14ac:dyDescent="0.25">
      <c r="A13" s="14"/>
      <c r="B13" s="15" t="s">
        <v>16</v>
      </c>
      <c r="C13" s="29">
        <f t="shared" ref="C13:AB13" si="2">SUM(C7:C12)</f>
        <v>164934488.62832904</v>
      </c>
      <c r="D13" s="29">
        <f t="shared" si="2"/>
        <v>173441605.93999997</v>
      </c>
      <c r="E13" s="29">
        <f t="shared" si="2"/>
        <v>38303654.644667856</v>
      </c>
      <c r="F13" s="29">
        <f t="shared" si="2"/>
        <v>43004726.839999996</v>
      </c>
      <c r="G13" s="29">
        <f t="shared" si="2"/>
        <v>27439177.447577063</v>
      </c>
      <c r="H13" s="29">
        <f t="shared" si="2"/>
        <v>30961957.309999999</v>
      </c>
      <c r="I13" s="29">
        <f t="shared" si="2"/>
        <v>19807355.711050645</v>
      </c>
      <c r="J13" s="29">
        <f t="shared" si="2"/>
        <v>23716711.980000004</v>
      </c>
      <c r="K13" s="29">
        <f t="shared" si="2"/>
        <v>28320598.107015673</v>
      </c>
      <c r="L13" s="29">
        <f t="shared" ref="L13" si="3">SUM(L7:L12)</f>
        <v>23161683.799999997</v>
      </c>
      <c r="M13" s="30">
        <f t="shared" ref="M13" si="4">SUM(M7:M12)</f>
        <v>22356833.448367316</v>
      </c>
      <c r="N13" s="29">
        <f t="shared" ref="N13:R13" si="5">SUM(N7:N12)</f>
        <v>30422963.780000001</v>
      </c>
      <c r="O13" s="29">
        <f t="shared" si="5"/>
        <v>47663260.368190773</v>
      </c>
      <c r="P13" s="29">
        <f t="shared" si="5"/>
        <v>24144643.000000004</v>
      </c>
      <c r="Q13" s="29">
        <f t="shared" si="5"/>
        <v>18807354.459204916</v>
      </c>
      <c r="R13" s="29">
        <f t="shared" si="5"/>
        <v>27864952.68</v>
      </c>
      <c r="S13" s="29">
        <v>34677830.034323782</v>
      </c>
      <c r="T13" s="29">
        <v>23907782.569999997</v>
      </c>
      <c r="U13" s="29">
        <v>26450750.794530142</v>
      </c>
      <c r="V13" s="29">
        <v>35242630.960000001</v>
      </c>
      <c r="W13" s="29">
        <v>19956067.115840975</v>
      </c>
      <c r="X13" s="29">
        <v>38729908.589999996</v>
      </c>
      <c r="Y13" s="29">
        <v>36627398.070901781</v>
      </c>
      <c r="Z13" s="29">
        <v>47033515.589999996</v>
      </c>
      <c r="AA13" s="29">
        <f>SUM(AA7:AA12)</f>
        <v>485344768.82999998</v>
      </c>
      <c r="AB13" s="29">
        <f t="shared" si="2"/>
        <v>521633083.03999996</v>
      </c>
    </row>
    <row r="14" spans="1:28" s="13" customFormat="1" x14ac:dyDescent="0.25">
      <c r="A14" s="7"/>
      <c r="B14" s="7"/>
      <c r="C14" s="25"/>
      <c r="D14" s="27"/>
      <c r="E14" s="27"/>
      <c r="F14" s="27"/>
      <c r="G14" s="27"/>
      <c r="H14" s="28"/>
      <c r="I14" s="27"/>
      <c r="J14" s="28"/>
      <c r="K14" s="27"/>
      <c r="L14" s="27"/>
      <c r="M14" s="30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5"/>
      <c r="AB14" s="26"/>
    </row>
    <row r="15" spans="1:28" s="13" customFormat="1" x14ac:dyDescent="0.25">
      <c r="A15" s="6" t="s">
        <v>17</v>
      </c>
      <c r="B15" s="7"/>
      <c r="C15" s="25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5"/>
      <c r="AB15" s="26"/>
    </row>
    <row r="16" spans="1:28" s="13" customFormat="1" x14ac:dyDescent="0.25">
      <c r="A16" s="6"/>
      <c r="B16" s="7" t="s">
        <v>18</v>
      </c>
      <c r="C16" s="25">
        <v>0</v>
      </c>
      <c r="D16" s="24">
        <v>0</v>
      </c>
      <c r="E16" s="24">
        <v>0</v>
      </c>
      <c r="F16" s="24">
        <v>35245.279999999999</v>
      </c>
      <c r="G16" s="24">
        <v>0</v>
      </c>
      <c r="H16" s="25">
        <v>37228.33</v>
      </c>
      <c r="I16" s="24">
        <v>0</v>
      </c>
      <c r="J16" s="25">
        <v>0</v>
      </c>
      <c r="K16" s="24">
        <v>0</v>
      </c>
      <c r="L16" s="24">
        <v>0</v>
      </c>
      <c r="M16" s="24">
        <v>0</v>
      </c>
      <c r="N16" s="24">
        <v>33902.79</v>
      </c>
      <c r="O16" s="24">
        <v>0</v>
      </c>
      <c r="P16" s="24">
        <v>0</v>
      </c>
      <c r="Q16" s="24">
        <v>38173.568955740579</v>
      </c>
      <c r="R16" s="24">
        <v>37228.33</v>
      </c>
      <c r="S16" s="24">
        <v>0</v>
      </c>
      <c r="T16" s="24">
        <v>0</v>
      </c>
      <c r="U16" s="24"/>
      <c r="V16" s="24">
        <v>0</v>
      </c>
      <c r="W16" s="24"/>
      <c r="X16" s="24">
        <v>0</v>
      </c>
      <c r="Y16" s="24"/>
      <c r="Z16" s="24">
        <v>63930.86</v>
      </c>
      <c r="AA16" s="25">
        <f t="shared" ref="AA16:AA22" si="6">+C16+E16+G16+I16+K16+M16+O16+Q16+S16+U16+W16+Y16</f>
        <v>38173.568955740579</v>
      </c>
      <c r="AB16" s="26">
        <f t="shared" ref="AB16:AB22" si="7">+H16+F16+D16+J16+L16+N16+P16+R16+T16+V16+X16+Z16</f>
        <v>207535.58999999997</v>
      </c>
    </row>
    <row r="17" spans="1:28" s="13" customFormat="1" x14ac:dyDescent="0.25">
      <c r="A17" s="6"/>
      <c r="B17" s="7" t="s">
        <v>19</v>
      </c>
      <c r="C17" s="24">
        <v>10884976.410476025</v>
      </c>
      <c r="D17" s="24">
        <v>10850379.699999999</v>
      </c>
      <c r="E17" s="24">
        <v>1714816.1044073978</v>
      </c>
      <c r="F17" s="24">
        <v>1668730.11</v>
      </c>
      <c r="G17" s="24">
        <v>874593.51182041271</v>
      </c>
      <c r="H17" s="25">
        <v>1082487.8999999999</v>
      </c>
      <c r="I17" s="24">
        <v>282045.64370671439</v>
      </c>
      <c r="J17" s="25">
        <v>419149.81</v>
      </c>
      <c r="K17" s="24">
        <v>474190.90948360262</v>
      </c>
      <c r="L17" s="24">
        <v>317714.45</v>
      </c>
      <c r="M17" s="24">
        <v>330148.36442761426</v>
      </c>
      <c r="N17" s="24">
        <v>488064.09</v>
      </c>
      <c r="O17" s="24">
        <v>298613.93114786275</v>
      </c>
      <c r="P17" s="24">
        <v>307596.57</v>
      </c>
      <c r="Q17" s="24">
        <v>370211.58417579642</v>
      </c>
      <c r="R17" s="24">
        <v>261800.1</v>
      </c>
      <c r="S17" s="24">
        <v>243762.70662017615</v>
      </c>
      <c r="T17" s="24">
        <v>456967.81</v>
      </c>
      <c r="U17" s="24">
        <v>441120.39024527732</v>
      </c>
      <c r="V17" s="24">
        <v>393166.81</v>
      </c>
      <c r="W17" s="24">
        <v>288307.28604048846</v>
      </c>
      <c r="X17" s="24">
        <v>427413.95</v>
      </c>
      <c r="Y17" s="24">
        <v>385457.28955827659</v>
      </c>
      <c r="Z17" s="24">
        <v>349432.14</v>
      </c>
      <c r="AA17" s="25">
        <f t="shared" si="6"/>
        <v>16588244.132109646</v>
      </c>
      <c r="AB17" s="26">
        <f t="shared" si="7"/>
        <v>17022903.439999998</v>
      </c>
    </row>
    <row r="18" spans="1:28" s="13" customFormat="1" x14ac:dyDescent="0.25">
      <c r="A18" s="6"/>
      <c r="B18" s="7" t="s">
        <v>20</v>
      </c>
      <c r="C18" s="24">
        <v>1571468.9995695755</v>
      </c>
      <c r="D18" s="24">
        <v>1560358.02</v>
      </c>
      <c r="E18" s="24">
        <v>250535.53268519009</v>
      </c>
      <c r="F18" s="24">
        <v>250151.04000000001</v>
      </c>
      <c r="G18" s="24">
        <v>114149.3617653243</v>
      </c>
      <c r="H18" s="25">
        <v>133102.15</v>
      </c>
      <c r="I18" s="24">
        <v>49380.264765922766</v>
      </c>
      <c r="J18" s="25">
        <v>69610.58</v>
      </c>
      <c r="K18" s="24">
        <v>75851.874390242825</v>
      </c>
      <c r="L18" s="24">
        <v>51643.31</v>
      </c>
      <c r="M18" s="24">
        <v>60098.885040961613</v>
      </c>
      <c r="N18" s="24">
        <v>57233.440000000002</v>
      </c>
      <c r="O18" s="24">
        <v>55320.894306709357</v>
      </c>
      <c r="P18" s="24">
        <v>50131.47</v>
      </c>
      <c r="Q18" s="24">
        <v>53596.269831261787</v>
      </c>
      <c r="R18" s="24">
        <v>43549.77</v>
      </c>
      <c r="S18" s="24">
        <v>48626.479838939907</v>
      </c>
      <c r="T18" s="24">
        <v>55556.74</v>
      </c>
      <c r="U18" s="24">
        <v>76161.419217968345</v>
      </c>
      <c r="V18" s="24">
        <v>52754.78</v>
      </c>
      <c r="W18" s="24">
        <v>62319.850210171462</v>
      </c>
      <c r="X18" s="24">
        <v>68239.25</v>
      </c>
      <c r="Y18" s="24">
        <v>84745.683814056247</v>
      </c>
      <c r="Z18" s="24">
        <v>57913.66</v>
      </c>
      <c r="AA18" s="25">
        <f t="shared" si="6"/>
        <v>2502255.5154363243</v>
      </c>
      <c r="AB18" s="26">
        <f t="shared" si="7"/>
        <v>2450244.2100000004</v>
      </c>
    </row>
    <row r="19" spans="1:28" s="13" customFormat="1" x14ac:dyDescent="0.25">
      <c r="A19" s="6"/>
      <c r="B19" s="7" t="s">
        <v>21</v>
      </c>
      <c r="C19" s="24">
        <v>1533656.0603869604</v>
      </c>
      <c r="D19" s="24">
        <v>1535655.71</v>
      </c>
      <c r="E19" s="24">
        <v>232828.27244593433</v>
      </c>
      <c r="F19" s="24">
        <v>238390.94</v>
      </c>
      <c r="G19" s="24">
        <v>99229.214936167729</v>
      </c>
      <c r="H19" s="25">
        <v>124612.7</v>
      </c>
      <c r="I19" s="24">
        <v>40291.266553820664</v>
      </c>
      <c r="J19" s="25">
        <v>59879.95</v>
      </c>
      <c r="K19" s="24">
        <v>54765.522405315773</v>
      </c>
      <c r="L19" s="24">
        <v>45387.53</v>
      </c>
      <c r="M19" s="24">
        <v>47163.381162854312</v>
      </c>
      <c r="N19" s="24">
        <v>48775.51</v>
      </c>
      <c r="O19" s="24">
        <v>42659.272181237167</v>
      </c>
      <c r="P19" s="24">
        <v>43942.78</v>
      </c>
      <c r="Q19" s="24">
        <v>39865.278402136915</v>
      </c>
      <c r="R19" s="24">
        <v>37400.36</v>
      </c>
      <c r="S19" s="24">
        <v>34823.464994221278</v>
      </c>
      <c r="T19" s="24">
        <v>49365.02</v>
      </c>
      <c r="U19" s="24">
        <v>57790.977539797248</v>
      </c>
      <c r="V19" s="24">
        <v>46241.52</v>
      </c>
      <c r="W19" s="24">
        <v>34342.880345471422</v>
      </c>
      <c r="X19" s="24">
        <v>61059.25</v>
      </c>
      <c r="Y19" s="24">
        <v>55065.175395229628</v>
      </c>
      <c r="Z19" s="24">
        <v>49918.58</v>
      </c>
      <c r="AA19" s="25">
        <f t="shared" si="6"/>
        <v>2272480.7667491469</v>
      </c>
      <c r="AB19" s="26">
        <f t="shared" si="7"/>
        <v>2340629.85</v>
      </c>
    </row>
    <row r="20" spans="1:28" s="13" customFormat="1" x14ac:dyDescent="0.25">
      <c r="A20" s="6"/>
      <c r="B20" s="7" t="s">
        <v>22</v>
      </c>
      <c r="C20" s="24">
        <v>1533656.0603869604</v>
      </c>
      <c r="D20" s="24">
        <v>1535655.71</v>
      </c>
      <c r="E20" s="24">
        <v>232828.27244593433</v>
      </c>
      <c r="F20" s="24">
        <v>238390.94</v>
      </c>
      <c r="G20" s="24">
        <v>99229.214936167729</v>
      </c>
      <c r="H20" s="25">
        <v>124612.7</v>
      </c>
      <c r="I20" s="24">
        <v>40291.266553820664</v>
      </c>
      <c r="J20" s="25">
        <v>59879.95</v>
      </c>
      <c r="K20" s="24">
        <v>54765.522405315773</v>
      </c>
      <c r="L20" s="24">
        <v>45387.53</v>
      </c>
      <c r="M20" s="24">
        <v>47163.381162854312</v>
      </c>
      <c r="N20" s="24">
        <v>48775.51</v>
      </c>
      <c r="O20" s="24">
        <v>42659.272181237167</v>
      </c>
      <c r="P20" s="24">
        <v>43942.78</v>
      </c>
      <c r="Q20" s="24">
        <v>39865.278402136915</v>
      </c>
      <c r="R20" s="24">
        <v>37400.36</v>
      </c>
      <c r="S20" s="24">
        <v>34823.464994221278</v>
      </c>
      <c r="T20" s="24">
        <v>49365.02</v>
      </c>
      <c r="U20" s="24">
        <v>57790.977539797248</v>
      </c>
      <c r="V20" s="24">
        <v>46241.52</v>
      </c>
      <c r="W20" s="24">
        <v>34342.880345471422</v>
      </c>
      <c r="X20" s="24">
        <v>61059.25</v>
      </c>
      <c r="Y20" s="24">
        <v>55065.175395229628</v>
      </c>
      <c r="Z20" s="24">
        <v>49918.58</v>
      </c>
      <c r="AA20" s="25">
        <f t="shared" si="6"/>
        <v>2272480.7667491469</v>
      </c>
      <c r="AB20" s="26">
        <f t="shared" si="7"/>
        <v>2340629.85</v>
      </c>
    </row>
    <row r="21" spans="1:28" s="13" customFormat="1" x14ac:dyDescent="0.25">
      <c r="A21" s="6"/>
      <c r="B21" s="7" t="s">
        <v>23</v>
      </c>
      <c r="C21" s="24">
        <v>82744.525615849867</v>
      </c>
      <c r="D21" s="24">
        <v>187285.98</v>
      </c>
      <c r="E21" s="24">
        <v>141830.16982942307</v>
      </c>
      <c r="F21" s="24">
        <v>304729.59999999998</v>
      </c>
      <c r="G21" s="24">
        <v>136967.09662531497</v>
      </c>
      <c r="H21" s="25">
        <v>237548.12</v>
      </c>
      <c r="I21" s="24">
        <v>157638.65025014195</v>
      </c>
      <c r="J21" s="25">
        <v>69358.92</v>
      </c>
      <c r="K21" s="24">
        <v>215788.88560038069</v>
      </c>
      <c r="L21" s="24">
        <v>793989.49</v>
      </c>
      <c r="M21" s="24">
        <v>177465.6864379402</v>
      </c>
      <c r="N21" s="24">
        <v>195421.6</v>
      </c>
      <c r="O21" s="24">
        <v>417048.89127480809</v>
      </c>
      <c r="P21" s="24">
        <v>200564.03</v>
      </c>
      <c r="Q21" s="24">
        <v>196206.38652455984</v>
      </c>
      <c r="R21" s="24">
        <v>91611.68</v>
      </c>
      <c r="S21" s="24">
        <v>131235.77089589558</v>
      </c>
      <c r="T21" s="24">
        <v>260868.85</v>
      </c>
      <c r="U21" s="24">
        <v>411677.7722017857</v>
      </c>
      <c r="V21" s="24">
        <v>68294.42</v>
      </c>
      <c r="W21" s="24">
        <v>424360.67781120859</v>
      </c>
      <c r="X21" s="24">
        <v>232368.43</v>
      </c>
      <c r="Y21" s="24">
        <v>143486.70693269154</v>
      </c>
      <c r="Z21" s="24">
        <v>127488.43</v>
      </c>
      <c r="AA21" s="25">
        <f t="shared" si="6"/>
        <v>2636451.2200000002</v>
      </c>
      <c r="AB21" s="26">
        <f t="shared" si="7"/>
        <v>2769529.5500000003</v>
      </c>
    </row>
    <row r="22" spans="1:28" s="13" customFormat="1" x14ac:dyDescent="0.25">
      <c r="A22" s="6"/>
      <c r="B22" s="7" t="s">
        <v>24</v>
      </c>
      <c r="C22" s="25"/>
      <c r="D22" s="24">
        <v>30210.71</v>
      </c>
      <c r="E22" s="24"/>
      <c r="F22" s="24">
        <v>18936.13</v>
      </c>
      <c r="G22" s="24"/>
      <c r="H22" s="25"/>
      <c r="I22" s="24"/>
      <c r="J22" s="25">
        <v>0</v>
      </c>
      <c r="K22" s="24"/>
      <c r="L22" s="24">
        <v>0</v>
      </c>
      <c r="M22" s="24"/>
      <c r="N22" s="25">
        <v>0</v>
      </c>
      <c r="O22" s="25"/>
      <c r="P22" s="25">
        <v>0</v>
      </c>
      <c r="Q22" s="25"/>
      <c r="R22" s="25">
        <v>0</v>
      </c>
      <c r="S22" s="25"/>
      <c r="T22" s="25">
        <v>0</v>
      </c>
      <c r="U22" s="25"/>
      <c r="V22" s="25">
        <v>0</v>
      </c>
      <c r="W22" s="25"/>
      <c r="X22" s="25"/>
      <c r="Y22" s="25"/>
      <c r="Z22" s="25">
        <v>0</v>
      </c>
      <c r="AA22" s="25">
        <f t="shared" si="6"/>
        <v>0</v>
      </c>
      <c r="AB22" s="26">
        <f t="shared" si="7"/>
        <v>49146.84</v>
      </c>
    </row>
    <row r="23" spans="1:28" s="13" customFormat="1" ht="28.5" x14ac:dyDescent="0.25">
      <c r="A23" s="14"/>
      <c r="B23" s="39" t="s">
        <v>25</v>
      </c>
      <c r="C23" s="29">
        <f t="shared" ref="C23:AB23" si="8">SUM(C16:C22)</f>
        <v>15606502.056435371</v>
      </c>
      <c r="D23" s="29">
        <f t="shared" si="8"/>
        <v>15699545.830000002</v>
      </c>
      <c r="E23" s="29">
        <f t="shared" si="8"/>
        <v>2572838.3518138798</v>
      </c>
      <c r="F23" s="29">
        <f t="shared" si="8"/>
        <v>2754574.04</v>
      </c>
      <c r="G23" s="29">
        <f t="shared" si="8"/>
        <v>1324168.4000833875</v>
      </c>
      <c r="H23" s="29">
        <f t="shared" si="8"/>
        <v>1739591.9</v>
      </c>
      <c r="I23" s="29">
        <f t="shared" si="8"/>
        <v>569647.09183042054</v>
      </c>
      <c r="J23" s="29">
        <f t="shared" si="8"/>
        <v>677879.21</v>
      </c>
      <c r="K23" s="29">
        <f t="shared" ref="K23" si="9">SUM(K15:K22)</f>
        <v>875362.71428485774</v>
      </c>
      <c r="L23" s="29">
        <f t="shared" ref="L23" si="10">SUM(L16:L22)</f>
        <v>1254122.31</v>
      </c>
      <c r="M23" s="29">
        <f>SUM(M16:M22)</f>
        <v>662039.69823222468</v>
      </c>
      <c r="N23" s="29">
        <f t="shared" ref="N23:R23" si="11">SUM(N16:N22)</f>
        <v>872172.94000000006</v>
      </c>
      <c r="O23" s="29">
        <f t="shared" si="11"/>
        <v>856302.26109185454</v>
      </c>
      <c r="P23" s="29">
        <f t="shared" si="11"/>
        <v>646177.63000000012</v>
      </c>
      <c r="Q23" s="29">
        <f t="shared" si="11"/>
        <v>737918.36629163241</v>
      </c>
      <c r="R23" s="29">
        <f t="shared" si="11"/>
        <v>508990.6</v>
      </c>
      <c r="S23" s="29">
        <v>493271.88734345417</v>
      </c>
      <c r="T23" s="29">
        <v>872123.44</v>
      </c>
      <c r="U23" s="29">
        <v>1044541.5367446258</v>
      </c>
      <c r="V23" s="29">
        <v>606699.05000000005</v>
      </c>
      <c r="W23" s="29">
        <v>843673.57475281134</v>
      </c>
      <c r="X23" s="29">
        <v>850140.12999999989</v>
      </c>
      <c r="Y23" s="29">
        <v>723820.03109548357</v>
      </c>
      <c r="Z23" s="29">
        <v>698602.25</v>
      </c>
      <c r="AA23" s="29">
        <f t="shared" si="8"/>
        <v>26310085.970000003</v>
      </c>
      <c r="AB23" s="29">
        <f t="shared" si="8"/>
        <v>27180619.330000002</v>
      </c>
    </row>
    <row r="24" spans="1:28" s="13" customFormat="1" x14ac:dyDescent="0.25">
      <c r="A24" s="7"/>
      <c r="B24" s="7"/>
      <c r="C24" s="25"/>
      <c r="D24" s="27"/>
      <c r="E24" s="27"/>
      <c r="F24" s="27"/>
      <c r="G24" s="27"/>
      <c r="H24" s="28"/>
      <c r="I24" s="27"/>
      <c r="J24" s="28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5"/>
      <c r="AB24" s="26"/>
    </row>
    <row r="25" spans="1:28" s="13" customFormat="1" x14ac:dyDescent="0.25">
      <c r="A25" s="6" t="s">
        <v>26</v>
      </c>
      <c r="B25" s="7"/>
      <c r="C25" s="2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5"/>
      <c r="AB25" s="26"/>
    </row>
    <row r="26" spans="1:28" s="13" customFormat="1" ht="30" x14ac:dyDescent="0.25">
      <c r="A26" s="6"/>
      <c r="B26" s="16" t="s">
        <v>27</v>
      </c>
      <c r="C26" s="31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5"/>
      <c r="AB26" s="26"/>
    </row>
    <row r="27" spans="1:28" s="13" customFormat="1" x14ac:dyDescent="0.25">
      <c r="A27" s="6"/>
      <c r="B27" s="7" t="s">
        <v>28</v>
      </c>
      <c r="C27" s="25">
        <v>0</v>
      </c>
      <c r="D27" s="24">
        <v>0</v>
      </c>
      <c r="E27" s="24">
        <v>0</v>
      </c>
      <c r="F27" s="24">
        <v>0</v>
      </c>
      <c r="G27" s="24">
        <v>0</v>
      </c>
      <c r="H27" s="25">
        <v>0</v>
      </c>
      <c r="I27" s="24">
        <v>0</v>
      </c>
      <c r="J27" s="25">
        <v>4</v>
      </c>
      <c r="K27" s="24">
        <v>0</v>
      </c>
      <c r="L27" s="25">
        <v>0</v>
      </c>
      <c r="M27" s="24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/>
      <c r="V27" s="25">
        <v>17</v>
      </c>
      <c r="W27" s="25"/>
      <c r="X27" s="25">
        <v>0</v>
      </c>
      <c r="Y27" s="25">
        <v>0</v>
      </c>
      <c r="Z27" s="25">
        <v>0</v>
      </c>
      <c r="AA27" s="25">
        <f>+C27+E27+G27+I27+K27+M27+O27+Q27+S27+U27+W27+Y27</f>
        <v>0</v>
      </c>
      <c r="AB27" s="26">
        <f>+H27+F27+D27+J27+L27+N27+P27+R27+T27+V27+X27+Z27</f>
        <v>21</v>
      </c>
    </row>
    <row r="28" spans="1:28" s="13" customFormat="1" x14ac:dyDescent="0.25">
      <c r="A28" s="6"/>
      <c r="B28" s="10" t="s">
        <v>29</v>
      </c>
      <c r="C28" s="32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5"/>
      <c r="AB28" s="26"/>
    </row>
    <row r="29" spans="1:28" s="13" customFormat="1" x14ac:dyDescent="0.25">
      <c r="A29" s="6"/>
      <c r="B29" s="7" t="s">
        <v>30</v>
      </c>
      <c r="C29" s="24">
        <v>0</v>
      </c>
      <c r="D29" s="24">
        <v>45580.2</v>
      </c>
      <c r="E29" s="24">
        <v>0</v>
      </c>
      <c r="F29" s="24">
        <v>33330.269999999997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32802.65</v>
      </c>
      <c r="O29" s="24">
        <v>0</v>
      </c>
      <c r="P29" s="24">
        <v>12554.6</v>
      </c>
      <c r="Q29" s="24">
        <v>0</v>
      </c>
      <c r="R29" s="24">
        <v>14169.76</v>
      </c>
      <c r="S29" s="24">
        <v>0</v>
      </c>
      <c r="T29" s="24">
        <v>0</v>
      </c>
      <c r="U29" s="24"/>
      <c r="V29" s="24">
        <v>0</v>
      </c>
      <c r="W29" s="24"/>
      <c r="X29" s="24">
        <v>39139.769999999997</v>
      </c>
      <c r="Y29" s="24"/>
      <c r="Z29" s="24">
        <v>0</v>
      </c>
      <c r="AA29" s="25">
        <f t="shared" ref="AA29:AA38" si="12">+C29+E29+G29+I29+K29+M29+O29+Q29+S29+U29+W29+Y29</f>
        <v>0</v>
      </c>
      <c r="AB29" s="26">
        <f t="shared" ref="AB29:AB38" si="13">+H29+F29+D29+J29+L29+N29+P29+R29+T29+V29+X29+Z29</f>
        <v>177577.25</v>
      </c>
    </row>
    <row r="30" spans="1:28" s="13" customFormat="1" x14ac:dyDescent="0.25">
      <c r="A30" s="7"/>
      <c r="B30" s="7" t="s">
        <v>31</v>
      </c>
      <c r="C30" s="24">
        <v>4343746.9918342559</v>
      </c>
      <c r="D30" s="24">
        <v>4911658.57</v>
      </c>
      <c r="E30" s="24">
        <v>2607136.1802707668</v>
      </c>
      <c r="F30" s="24">
        <v>2886298.65</v>
      </c>
      <c r="G30" s="24">
        <v>3059138.2020486197</v>
      </c>
      <c r="H30" s="25">
        <v>2872958.27</v>
      </c>
      <c r="I30" s="24">
        <v>1109280.3394665276</v>
      </c>
      <c r="J30" s="25">
        <v>797463.3</v>
      </c>
      <c r="K30" s="24">
        <v>1337324.3927750313</v>
      </c>
      <c r="L30" s="24">
        <v>809289.5</v>
      </c>
      <c r="M30" s="24">
        <v>1355493.7821678149</v>
      </c>
      <c r="N30" s="24">
        <v>1251370.1000000001</v>
      </c>
      <c r="O30" s="24">
        <v>918164.902887139</v>
      </c>
      <c r="P30" s="24">
        <v>1074731.5</v>
      </c>
      <c r="Q30" s="24">
        <v>875809.36822188308</v>
      </c>
      <c r="R30" s="24">
        <v>844814.45</v>
      </c>
      <c r="S30" s="24">
        <v>1324337.2681491978</v>
      </c>
      <c r="T30" s="24">
        <v>1070857.8</v>
      </c>
      <c r="U30" s="24">
        <v>1020517.5547123958</v>
      </c>
      <c r="V30" s="24">
        <v>966800.8</v>
      </c>
      <c r="W30" s="24">
        <v>1260312.3174116255</v>
      </c>
      <c r="X30" s="24">
        <v>1298101</v>
      </c>
      <c r="Y30" s="24">
        <v>1050305.180054741</v>
      </c>
      <c r="Z30" s="24">
        <v>892869.9</v>
      </c>
      <c r="AA30" s="25">
        <f t="shared" si="12"/>
        <v>20261566.479999997</v>
      </c>
      <c r="AB30" s="26">
        <f t="shared" si="13"/>
        <v>19677213.84</v>
      </c>
    </row>
    <row r="31" spans="1:28" s="13" customFormat="1" x14ac:dyDescent="0.25">
      <c r="A31" s="7"/>
      <c r="B31" s="7" t="s">
        <v>32</v>
      </c>
      <c r="C31" s="24">
        <v>97902.71989701275</v>
      </c>
      <c r="D31" s="24">
        <v>89900</v>
      </c>
      <c r="E31" s="24">
        <v>176134.63318185654</v>
      </c>
      <c r="F31" s="24">
        <v>133402.79999999999</v>
      </c>
      <c r="G31" s="24">
        <v>116122.87705400704</v>
      </c>
      <c r="H31" s="25">
        <v>189758</v>
      </c>
      <c r="I31" s="24">
        <v>163768.65249285614</v>
      </c>
      <c r="J31" s="25">
        <v>83804</v>
      </c>
      <c r="K31" s="24">
        <v>197159.37928552189</v>
      </c>
      <c r="L31" s="24">
        <v>132021.4</v>
      </c>
      <c r="M31" s="24">
        <v>154549.09823547519</v>
      </c>
      <c r="N31" s="24">
        <v>154125.79999999999</v>
      </c>
      <c r="O31" s="24">
        <v>122692.70725322046</v>
      </c>
      <c r="P31" s="24">
        <v>162277.20000000001</v>
      </c>
      <c r="Q31" s="24">
        <v>99740.209206900705</v>
      </c>
      <c r="R31" s="24">
        <v>221654.6</v>
      </c>
      <c r="S31" s="24">
        <v>155458.04294743307</v>
      </c>
      <c r="T31" s="24">
        <v>78100.2</v>
      </c>
      <c r="U31" s="24">
        <v>107167.53441739519</v>
      </c>
      <c r="V31" s="24">
        <v>126837.4</v>
      </c>
      <c r="W31" s="24">
        <v>207459.37725711701</v>
      </c>
      <c r="X31" s="24">
        <v>162639.4</v>
      </c>
      <c r="Y31" s="24">
        <v>280341.48877120385</v>
      </c>
      <c r="Z31" s="24">
        <v>120415.8</v>
      </c>
      <c r="AA31" s="25">
        <f t="shared" si="12"/>
        <v>1878496.72</v>
      </c>
      <c r="AB31" s="26">
        <f t="shared" si="13"/>
        <v>1654936.5999999999</v>
      </c>
    </row>
    <row r="32" spans="1:28" s="13" customFormat="1" x14ac:dyDescent="0.25">
      <c r="A32" s="7"/>
      <c r="B32" s="7" t="s">
        <v>33</v>
      </c>
      <c r="C32" s="24">
        <v>17429.675572883796</v>
      </c>
      <c r="D32" s="24">
        <v>31659</v>
      </c>
      <c r="E32" s="24">
        <v>14215.48205067356</v>
      </c>
      <c r="F32" s="24">
        <v>36336.5</v>
      </c>
      <c r="G32" s="24">
        <v>8258.3968305137605</v>
      </c>
      <c r="H32" s="25">
        <v>32414.5</v>
      </c>
      <c r="I32" s="24">
        <v>20826.445477465291</v>
      </c>
      <c r="J32" s="25">
        <v>24220.5</v>
      </c>
      <c r="K32" s="24">
        <v>7846.5384795832533</v>
      </c>
      <c r="L32" s="24">
        <v>26469</v>
      </c>
      <c r="M32" s="24">
        <v>24656.303544880928</v>
      </c>
      <c r="N32" s="24">
        <v>15997.5</v>
      </c>
      <c r="O32" s="24">
        <v>22830.539721168374</v>
      </c>
      <c r="P32" s="24">
        <v>22787</v>
      </c>
      <c r="Q32" s="24">
        <v>18576.085415680052</v>
      </c>
      <c r="R32" s="24">
        <v>16455</v>
      </c>
      <c r="S32" s="24">
        <v>22278.564611673879</v>
      </c>
      <c r="T32" s="24">
        <v>15517.5</v>
      </c>
      <c r="U32" s="24">
        <v>21034.497634120908</v>
      </c>
      <c r="V32" s="24">
        <v>27299.5</v>
      </c>
      <c r="W32" s="24">
        <v>9000.5910546648156</v>
      </c>
      <c r="X32" s="24">
        <v>28114.5</v>
      </c>
      <c r="Y32" s="24">
        <v>15224.959606691369</v>
      </c>
      <c r="Z32" s="24">
        <v>14100.5</v>
      </c>
      <c r="AA32" s="25">
        <f t="shared" si="12"/>
        <v>202178.08</v>
      </c>
      <c r="AB32" s="26">
        <f t="shared" si="13"/>
        <v>291371</v>
      </c>
    </row>
    <row r="33" spans="1:28" s="13" customFormat="1" x14ac:dyDescent="0.25">
      <c r="A33" s="7"/>
      <c r="B33" s="7" t="s">
        <v>34</v>
      </c>
      <c r="C33" s="24">
        <v>3720564.8364974102</v>
      </c>
      <c r="D33" s="24">
        <v>17610883</v>
      </c>
      <c r="E33" s="24">
        <v>10640941.645552296</v>
      </c>
      <c r="F33" s="24">
        <v>4774222</v>
      </c>
      <c r="G33" s="24">
        <v>5347415.3869530456</v>
      </c>
      <c r="H33" s="25">
        <v>10241663</v>
      </c>
      <c r="I33" s="24">
        <v>1661362.9632580853</v>
      </c>
      <c r="J33" s="25">
        <v>2379211</v>
      </c>
      <c r="K33" s="24">
        <v>1111338.6433322441</v>
      </c>
      <c r="L33" s="24">
        <v>1586813</v>
      </c>
      <c r="M33" s="24">
        <v>1129998.8331735081</v>
      </c>
      <c r="N33" s="24">
        <v>1758786</v>
      </c>
      <c r="O33" s="24">
        <v>561541.05365137849</v>
      </c>
      <c r="P33" s="24">
        <v>720373</v>
      </c>
      <c r="Q33" s="24">
        <v>625653.39061514719</v>
      </c>
      <c r="R33" s="24">
        <v>885632</v>
      </c>
      <c r="S33" s="24">
        <v>941222.64984751784</v>
      </c>
      <c r="T33" s="24">
        <v>528559.5</v>
      </c>
      <c r="U33" s="24">
        <v>824526.33683756727</v>
      </c>
      <c r="V33" s="24">
        <v>502460</v>
      </c>
      <c r="W33" s="24">
        <v>5755340.7697657514</v>
      </c>
      <c r="X33" s="24">
        <v>32669855.5</v>
      </c>
      <c r="Y33" s="24">
        <v>12313850.410516044</v>
      </c>
      <c r="Z33" s="24">
        <v>3293019</v>
      </c>
      <c r="AA33" s="25">
        <f t="shared" si="12"/>
        <v>44633756.919999994</v>
      </c>
      <c r="AB33" s="26">
        <f t="shared" si="13"/>
        <v>76951477</v>
      </c>
    </row>
    <row r="34" spans="1:28" s="13" customFormat="1" x14ac:dyDescent="0.25">
      <c r="A34" s="7"/>
      <c r="B34" s="7" t="s">
        <v>35</v>
      </c>
      <c r="C34" s="24">
        <v>18525.884432172079</v>
      </c>
      <c r="D34" s="24">
        <v>117169.5</v>
      </c>
      <c r="E34" s="24">
        <v>124407.54938884481</v>
      </c>
      <c r="F34" s="24">
        <v>66530</v>
      </c>
      <c r="G34" s="24">
        <v>70799.545850173294</v>
      </c>
      <c r="H34" s="25">
        <v>141526.6</v>
      </c>
      <c r="I34" s="24">
        <v>94007.098537029335</v>
      </c>
      <c r="J34" s="25">
        <v>33425.599999999999</v>
      </c>
      <c r="K34" s="24">
        <v>89288.174587572794</v>
      </c>
      <c r="L34" s="24">
        <v>93865.4</v>
      </c>
      <c r="M34" s="24">
        <v>87458.723891635396</v>
      </c>
      <c r="N34" s="24">
        <v>22000</v>
      </c>
      <c r="O34" s="24">
        <v>152778.74137117947</v>
      </c>
      <c r="P34" s="24">
        <v>37445.75</v>
      </c>
      <c r="Q34" s="24">
        <v>89290.919744029728</v>
      </c>
      <c r="R34" s="24">
        <v>115035.6</v>
      </c>
      <c r="S34" s="24">
        <v>59180.671146232184</v>
      </c>
      <c r="T34" s="24">
        <v>190086.47</v>
      </c>
      <c r="U34" s="24">
        <v>79571.301143073564</v>
      </c>
      <c r="V34" s="24">
        <v>51401.85</v>
      </c>
      <c r="W34" s="24">
        <v>98029.046870332633</v>
      </c>
      <c r="X34" s="24">
        <v>64099.8</v>
      </c>
      <c r="Y34" s="24">
        <v>65618.063037724656</v>
      </c>
      <c r="Z34" s="24">
        <v>159748.70000000001</v>
      </c>
      <c r="AA34" s="25">
        <f t="shared" si="12"/>
        <v>1028955.7200000001</v>
      </c>
      <c r="AB34" s="26">
        <f t="shared" si="13"/>
        <v>1092335.27</v>
      </c>
    </row>
    <row r="35" spans="1:28" s="13" customFormat="1" x14ac:dyDescent="0.25">
      <c r="A35" s="7"/>
      <c r="B35" s="7" t="s">
        <v>36</v>
      </c>
      <c r="C35" s="24">
        <v>1101342.7505925635</v>
      </c>
      <c r="D35" s="24">
        <v>1835893.78</v>
      </c>
      <c r="E35" s="24">
        <v>1840885.0150536024</v>
      </c>
      <c r="F35" s="24">
        <v>2158914.16</v>
      </c>
      <c r="G35" s="24">
        <v>2231649.8115341743</v>
      </c>
      <c r="H35" s="25">
        <v>3759251.52</v>
      </c>
      <c r="I35" s="24">
        <v>2190442.5048541711</v>
      </c>
      <c r="J35" s="25">
        <v>2694522.96</v>
      </c>
      <c r="K35" s="24">
        <v>2714579.865719243</v>
      </c>
      <c r="L35" s="24">
        <v>4008677.95</v>
      </c>
      <c r="M35" s="24">
        <v>2644226.2251779754</v>
      </c>
      <c r="N35" s="24">
        <v>3456103.99</v>
      </c>
      <c r="O35" s="24">
        <v>3403613.2066924432</v>
      </c>
      <c r="P35" s="24">
        <v>2792149.37</v>
      </c>
      <c r="Q35" s="24">
        <v>2472071.190469306</v>
      </c>
      <c r="R35" s="24">
        <v>2724303.36</v>
      </c>
      <c r="S35" s="24">
        <v>2487263.4269493031</v>
      </c>
      <c r="T35" s="24">
        <v>2594242.4300000002</v>
      </c>
      <c r="U35" s="24">
        <v>3449504.5031457781</v>
      </c>
      <c r="V35" s="24">
        <v>3491612.09</v>
      </c>
      <c r="W35" s="24">
        <v>2129565.2538010473</v>
      </c>
      <c r="X35" s="24">
        <v>3922555.52</v>
      </c>
      <c r="Y35" s="24">
        <v>3885465.1260103914</v>
      </c>
      <c r="Z35" s="24">
        <v>5167971.47</v>
      </c>
      <c r="AA35" s="25">
        <f t="shared" si="12"/>
        <v>30550608.879999999</v>
      </c>
      <c r="AB35" s="26">
        <f t="shared" si="13"/>
        <v>38606198.600000001</v>
      </c>
    </row>
    <row r="36" spans="1:28" s="13" customFormat="1" x14ac:dyDescent="0.25">
      <c r="A36" s="7"/>
      <c r="B36" s="7" t="s">
        <v>37</v>
      </c>
      <c r="C36" s="24">
        <v>426855.86939810304</v>
      </c>
      <c r="D36" s="24">
        <v>249428.7</v>
      </c>
      <c r="E36" s="24">
        <v>360072.49518650881</v>
      </c>
      <c r="F36" s="24">
        <v>239285.5</v>
      </c>
      <c r="G36" s="24">
        <v>354875.36288121942</v>
      </c>
      <c r="H36" s="25">
        <v>397892.29</v>
      </c>
      <c r="I36" s="24">
        <v>371171.66216437711</v>
      </c>
      <c r="J36" s="25">
        <v>183822.26</v>
      </c>
      <c r="K36" s="24">
        <v>280748.27121931786</v>
      </c>
      <c r="L36" s="24">
        <v>197758.22</v>
      </c>
      <c r="M36" s="24">
        <v>289204.18072881928</v>
      </c>
      <c r="N36" s="24">
        <v>213391.7</v>
      </c>
      <c r="O36" s="24">
        <v>223638.72243978817</v>
      </c>
      <c r="P36" s="24">
        <v>175123.84</v>
      </c>
      <c r="Q36" s="24">
        <v>224613.54242694817</v>
      </c>
      <c r="R36" s="24">
        <v>199127.47</v>
      </c>
      <c r="S36" s="24">
        <v>188364.82879774176</v>
      </c>
      <c r="T36" s="24">
        <v>181405.31</v>
      </c>
      <c r="U36" s="24">
        <v>227353.99689926888</v>
      </c>
      <c r="V36" s="24">
        <v>157322.34</v>
      </c>
      <c r="W36" s="24">
        <v>296434.81961221865</v>
      </c>
      <c r="X36" s="24">
        <v>235027.02</v>
      </c>
      <c r="Y36" s="24">
        <v>245205.44824568849</v>
      </c>
      <c r="Z36" s="24">
        <v>149285.6</v>
      </c>
      <c r="AA36" s="25">
        <f t="shared" si="12"/>
        <v>3488539.1999999993</v>
      </c>
      <c r="AB36" s="26">
        <f t="shared" si="13"/>
        <v>2578870.25</v>
      </c>
    </row>
    <row r="37" spans="1:28" s="13" customFormat="1" x14ac:dyDescent="0.25">
      <c r="A37" s="7"/>
      <c r="B37" s="7" t="s">
        <v>38</v>
      </c>
      <c r="C37" s="24">
        <v>5079906.6768374303</v>
      </c>
      <c r="D37" s="24">
        <v>7260828.4000000004</v>
      </c>
      <c r="E37" s="24">
        <v>6105592.8140670536</v>
      </c>
      <c r="F37" s="24">
        <v>5348784.6500000004</v>
      </c>
      <c r="G37" s="24">
        <v>4296107.5130889704</v>
      </c>
      <c r="H37" s="25">
        <v>4171679.39</v>
      </c>
      <c r="I37" s="24">
        <v>5624257.8926523561</v>
      </c>
      <c r="J37" s="25">
        <v>3417671.82</v>
      </c>
      <c r="K37" s="24">
        <v>7076116.1228430951</v>
      </c>
      <c r="L37" s="24">
        <v>6373643.9800000004</v>
      </c>
      <c r="M37" s="24">
        <v>5295702.8746352401</v>
      </c>
      <c r="N37" s="24">
        <v>8653579.8900000006</v>
      </c>
      <c r="O37" s="24">
        <v>5869487.6931859115</v>
      </c>
      <c r="P37" s="24">
        <v>8796937.0899999999</v>
      </c>
      <c r="Q37" s="24">
        <v>6659963.5970853688</v>
      </c>
      <c r="R37" s="24">
        <v>5998241.0300000003</v>
      </c>
      <c r="S37" s="24">
        <v>5280839.6117631793</v>
      </c>
      <c r="T37" s="24">
        <v>6358355.7800000003</v>
      </c>
      <c r="U37" s="24">
        <v>6273207.298379519</v>
      </c>
      <c r="V37" s="24">
        <v>8209992.5999999996</v>
      </c>
      <c r="W37" s="24">
        <v>6567337.8563756114</v>
      </c>
      <c r="X37" s="24">
        <v>5408754.5099999998</v>
      </c>
      <c r="Y37" s="24">
        <v>5792749.3090862529</v>
      </c>
      <c r="Z37" s="24">
        <v>5679797.3899999997</v>
      </c>
      <c r="AA37" s="25">
        <f t="shared" si="12"/>
        <v>69921269.25999999</v>
      </c>
      <c r="AB37" s="26">
        <f t="shared" si="13"/>
        <v>75678266.530000001</v>
      </c>
    </row>
    <row r="38" spans="1:28" s="13" customFormat="1" x14ac:dyDescent="0.25">
      <c r="A38" s="7"/>
      <c r="B38" s="7" t="s">
        <v>39</v>
      </c>
      <c r="C38" s="24">
        <v>0</v>
      </c>
      <c r="D38" s="24">
        <v>45117</v>
      </c>
      <c r="E38" s="24">
        <v>0</v>
      </c>
      <c r="F38" s="24">
        <v>56089</v>
      </c>
      <c r="G38" s="24"/>
      <c r="H38" s="25">
        <v>49998</v>
      </c>
      <c r="I38" s="24"/>
      <c r="J38" s="25">
        <v>38211</v>
      </c>
      <c r="K38" s="24"/>
      <c r="L38" s="24">
        <v>19890</v>
      </c>
      <c r="M38" s="24"/>
      <c r="N38" s="24">
        <v>15912</v>
      </c>
      <c r="O38" s="24"/>
      <c r="P38" s="24">
        <v>35217</v>
      </c>
      <c r="Q38" s="24"/>
      <c r="R38" s="24">
        <v>53628</v>
      </c>
      <c r="S38" s="24"/>
      <c r="T38" s="24">
        <v>1654.5</v>
      </c>
      <c r="U38" s="24"/>
      <c r="V38" s="24">
        <v>0</v>
      </c>
      <c r="W38" s="24"/>
      <c r="X38" s="24">
        <v>70069.5</v>
      </c>
      <c r="Y38" s="24"/>
      <c r="Z38" s="24">
        <v>57567</v>
      </c>
      <c r="AA38" s="25">
        <f t="shared" si="12"/>
        <v>0</v>
      </c>
      <c r="AB38" s="26">
        <f t="shared" si="13"/>
        <v>443353</v>
      </c>
    </row>
    <row r="39" spans="1:28" s="13" customFormat="1" x14ac:dyDescent="0.25">
      <c r="A39" s="7"/>
      <c r="B39" s="10" t="s">
        <v>40</v>
      </c>
      <c r="C39" s="32"/>
      <c r="D39" s="27"/>
      <c r="E39" s="27"/>
      <c r="F39" s="27"/>
      <c r="G39" s="27"/>
      <c r="H39" s="28"/>
      <c r="I39" s="27"/>
      <c r="J39" s="28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5"/>
      <c r="AB39" s="26"/>
    </row>
    <row r="40" spans="1:28" s="13" customFormat="1" x14ac:dyDescent="0.25">
      <c r="A40" s="7"/>
      <c r="B40" s="7" t="s">
        <v>41</v>
      </c>
      <c r="C40" s="24">
        <v>85813.84</v>
      </c>
      <c r="D40" s="24">
        <v>0</v>
      </c>
      <c r="E40" s="24">
        <v>64532.06</v>
      </c>
      <c r="F40" s="24">
        <v>62231.1</v>
      </c>
      <c r="G40" s="24">
        <v>0</v>
      </c>
      <c r="H40" s="25">
        <v>0</v>
      </c>
      <c r="I40" s="24">
        <v>126474.02403857105</v>
      </c>
      <c r="J40" s="25">
        <v>0</v>
      </c>
      <c r="K40" s="24">
        <v>75354.249604312601</v>
      </c>
      <c r="L40" s="24">
        <v>0</v>
      </c>
      <c r="M40" s="24">
        <v>48344.719191933982</v>
      </c>
      <c r="N40" s="24">
        <f>208339.8-8577</f>
        <v>199762.8</v>
      </c>
      <c r="O40" s="24">
        <v>0</v>
      </c>
      <c r="P40" s="24">
        <v>0</v>
      </c>
      <c r="Q40" s="24">
        <v>85093.971621172706</v>
      </c>
      <c r="R40" s="24">
        <v>0</v>
      </c>
      <c r="S40" s="24">
        <v>43001.996380768658</v>
      </c>
      <c r="T40" s="24">
        <v>743311.5</v>
      </c>
      <c r="U40" s="24">
        <v>50677.242938870251</v>
      </c>
      <c r="V40" s="24">
        <v>0</v>
      </c>
      <c r="W40" s="24">
        <v>62723.198705634095</v>
      </c>
      <c r="X40" s="24">
        <v>111272.1</v>
      </c>
      <c r="Y40" s="24">
        <v>57100.060451450248</v>
      </c>
      <c r="Z40" s="24">
        <v>116493.3</v>
      </c>
      <c r="AA40" s="25">
        <f t="shared" ref="AA40:AA47" si="14">+C40+E40+G40+I40+K40+M40+O40+Q40+S40+U40+W40+Y40</f>
        <v>699115.36293271359</v>
      </c>
      <c r="AB40" s="26">
        <f t="shared" ref="AB40:AB47" si="15">+H40+F40+D40+J40+L40+N40+P40+R40+T40+V40+X40+Z40</f>
        <v>1233070.8</v>
      </c>
    </row>
    <row r="41" spans="1:28" s="13" customFormat="1" x14ac:dyDescent="0.25">
      <c r="A41" s="7"/>
      <c r="B41" s="7" t="s">
        <v>42</v>
      </c>
      <c r="C41" s="24">
        <v>2215410.3638579985</v>
      </c>
      <c r="D41" s="24">
        <v>1352697.26</v>
      </c>
      <c r="E41" s="24">
        <v>1863860.6453250428</v>
      </c>
      <c r="F41" s="24">
        <v>2365525.7799999998</v>
      </c>
      <c r="G41" s="24">
        <v>3194667.091918129</v>
      </c>
      <c r="H41" s="25">
        <v>3198167.95</v>
      </c>
      <c r="I41" s="24">
        <v>4737951.9834840018</v>
      </c>
      <c r="J41" s="25">
        <v>6167386.9500000002</v>
      </c>
      <c r="K41" s="24">
        <v>3703591.2257517609</v>
      </c>
      <c r="L41" s="24">
        <v>2415626.02</v>
      </c>
      <c r="M41" s="24">
        <v>1833630.9252355185</v>
      </c>
      <c r="N41" s="24">
        <v>5597430.1399999997</v>
      </c>
      <c r="O41" s="24">
        <v>1711244.6211296162</v>
      </c>
      <c r="P41" s="24">
        <v>2115701.11</v>
      </c>
      <c r="Q41" s="24">
        <v>1999128.0098228077</v>
      </c>
      <c r="R41" s="24">
        <v>2381700.75</v>
      </c>
      <c r="S41" s="24">
        <v>3014539.3670643074</v>
      </c>
      <c r="T41" s="24">
        <v>1703436.86</v>
      </c>
      <c r="U41" s="24">
        <v>2583741.2638322408</v>
      </c>
      <c r="V41" s="24">
        <v>2233589.2599999998</v>
      </c>
      <c r="W41" s="24">
        <v>3371836.2841272019</v>
      </c>
      <c r="X41" s="24">
        <v>2672007.65</v>
      </c>
      <c r="Y41" s="24">
        <v>4091934.4284513714</v>
      </c>
      <c r="Z41" s="24">
        <v>7357128.0899999999</v>
      </c>
      <c r="AA41" s="25">
        <f t="shared" si="14"/>
        <v>34321536.210000001</v>
      </c>
      <c r="AB41" s="26">
        <f t="shared" si="15"/>
        <v>39560397.819999993</v>
      </c>
    </row>
    <row r="42" spans="1:28" s="13" customFormat="1" x14ac:dyDescent="0.25">
      <c r="A42" s="7"/>
      <c r="B42" s="7" t="s">
        <v>43</v>
      </c>
      <c r="C42" s="24">
        <v>5256359.5644036643</v>
      </c>
      <c r="D42" s="24">
        <v>9595613.5199999996</v>
      </c>
      <c r="E42" s="24">
        <v>9358751.5815440193</v>
      </c>
      <c r="F42" s="24">
        <v>6935791.2800000003</v>
      </c>
      <c r="G42" s="24">
        <v>887654.27107597888</v>
      </c>
      <c r="H42" s="25">
        <v>1185432.6000000001</v>
      </c>
      <c r="I42" s="24">
        <v>4842477.5467990385</v>
      </c>
      <c r="J42" s="25">
        <v>1850693.4</v>
      </c>
      <c r="K42" s="24">
        <v>627678.66312283988</v>
      </c>
      <c r="L42" s="24">
        <v>2610939.3199999998</v>
      </c>
      <c r="M42" s="24">
        <v>1185607.5697017659</v>
      </c>
      <c r="N42" s="24">
        <v>2266280.88</v>
      </c>
      <c r="O42" s="24">
        <v>867854.40414526127</v>
      </c>
      <c r="P42" s="24">
        <v>1304174.1599999999</v>
      </c>
      <c r="Q42" s="24">
        <v>1262942.5341684311</v>
      </c>
      <c r="R42" s="24">
        <v>1388473.6</v>
      </c>
      <c r="S42" s="24">
        <v>1044875.0958532924</v>
      </c>
      <c r="T42" s="24">
        <v>1607510.4</v>
      </c>
      <c r="U42" s="24">
        <v>5240833.0061762845</v>
      </c>
      <c r="V42" s="24">
        <v>10214355.199999999</v>
      </c>
      <c r="W42" s="24">
        <v>4466816.8962336089</v>
      </c>
      <c r="X42" s="24">
        <v>7613138.5999999996</v>
      </c>
      <c r="Y42" s="24">
        <v>657957.84677581221</v>
      </c>
      <c r="Z42" s="24">
        <v>1838233</v>
      </c>
      <c r="AA42" s="25">
        <f t="shared" si="14"/>
        <v>35699808.979999997</v>
      </c>
      <c r="AB42" s="26">
        <f t="shared" si="15"/>
        <v>48410635.960000001</v>
      </c>
    </row>
    <row r="43" spans="1:28" s="13" customFormat="1" x14ac:dyDescent="0.25">
      <c r="A43" s="7"/>
      <c r="B43" s="7" t="s">
        <v>44</v>
      </c>
      <c r="C43" s="24">
        <v>53572.715660190399</v>
      </c>
      <c r="D43" s="24">
        <v>123133.57</v>
      </c>
      <c r="E43" s="24">
        <v>755098.2031511711</v>
      </c>
      <c r="F43" s="24">
        <v>251186.83</v>
      </c>
      <c r="G43" s="24">
        <v>513223.33392144606</v>
      </c>
      <c r="H43" s="25">
        <v>444372.03</v>
      </c>
      <c r="I43" s="24">
        <v>431452.34447963099</v>
      </c>
      <c r="J43" s="25">
        <v>89087.38</v>
      </c>
      <c r="K43" s="24">
        <v>644659.45974024874</v>
      </c>
      <c r="L43" s="24">
        <v>97211.67</v>
      </c>
      <c r="M43" s="24">
        <v>138516.27612263346</v>
      </c>
      <c r="N43" s="24">
        <v>347675.49</v>
      </c>
      <c r="O43" s="24">
        <v>376217.78751557163</v>
      </c>
      <c r="P43" s="24">
        <v>123758.5</v>
      </c>
      <c r="Q43" s="24">
        <v>83445.605148793606</v>
      </c>
      <c r="R43" s="24">
        <v>481380.44</v>
      </c>
      <c r="S43" s="24">
        <v>133799.12947896851</v>
      </c>
      <c r="T43" s="24">
        <v>363875.46</v>
      </c>
      <c r="U43" s="24">
        <v>88322.066550192947</v>
      </c>
      <c r="V43" s="24">
        <v>167629.13</v>
      </c>
      <c r="W43" s="24">
        <v>786954.69026562478</v>
      </c>
      <c r="X43" s="24">
        <v>900394.05</v>
      </c>
      <c r="Y43" s="24">
        <v>595281.80796552775</v>
      </c>
      <c r="Z43" s="24">
        <v>756469.43</v>
      </c>
      <c r="AA43" s="25">
        <f t="shared" si="14"/>
        <v>4600543.42</v>
      </c>
      <c r="AB43" s="26">
        <f t="shared" si="15"/>
        <v>4146173.98</v>
      </c>
    </row>
    <row r="44" spans="1:28" s="13" customFormat="1" x14ac:dyDescent="0.25">
      <c r="A44" s="7"/>
      <c r="B44" s="7" t="s">
        <v>45</v>
      </c>
      <c r="C44" s="24">
        <v>0</v>
      </c>
      <c r="D44" s="24">
        <v>1790</v>
      </c>
      <c r="E44" s="24">
        <v>112966.54730702298</v>
      </c>
      <c r="F44" s="24">
        <v>5280</v>
      </c>
      <c r="G44" s="24">
        <v>62246.873005910616</v>
      </c>
      <c r="H44" s="25">
        <v>400</v>
      </c>
      <c r="I44" s="24">
        <v>0</v>
      </c>
      <c r="J44" s="25">
        <v>1180</v>
      </c>
      <c r="K44" s="24">
        <v>30471.899184858015</v>
      </c>
      <c r="L44" s="24">
        <v>4380</v>
      </c>
      <c r="M44" s="24">
        <v>128904.15247278752</v>
      </c>
      <c r="N44" s="24">
        <v>2490</v>
      </c>
      <c r="O44" s="24">
        <v>12730.036830516343</v>
      </c>
      <c r="P44" s="24">
        <v>2050</v>
      </c>
      <c r="Q44" s="24">
        <v>41999.097889656281</v>
      </c>
      <c r="R44" s="24">
        <v>1450</v>
      </c>
      <c r="S44" s="24">
        <v>57235.047482085283</v>
      </c>
      <c r="T44" s="24">
        <v>530</v>
      </c>
      <c r="U44" s="24">
        <v>222324.58023689169</v>
      </c>
      <c r="V44" s="24">
        <v>11000</v>
      </c>
      <c r="W44" s="24">
        <v>99871.649578372148</v>
      </c>
      <c r="X44" s="24">
        <v>4460</v>
      </c>
      <c r="Y44" s="24">
        <v>4227.9760118990498</v>
      </c>
      <c r="Z44" s="24">
        <v>920</v>
      </c>
      <c r="AA44" s="25">
        <f t="shared" si="14"/>
        <v>772977.86</v>
      </c>
      <c r="AB44" s="26">
        <f t="shared" si="15"/>
        <v>35930</v>
      </c>
    </row>
    <row r="45" spans="1:28" s="13" customFormat="1" x14ac:dyDescent="0.25">
      <c r="A45" s="7"/>
      <c r="B45" s="7" t="s">
        <v>46</v>
      </c>
      <c r="C45" s="24">
        <v>19015.200067389847</v>
      </c>
      <c r="D45" s="24">
        <v>2812084</v>
      </c>
      <c r="E45" s="24">
        <v>13916.686594347208</v>
      </c>
      <c r="F45" s="24">
        <v>17190.7</v>
      </c>
      <c r="G45" s="24">
        <v>10867.427466412913</v>
      </c>
      <c r="H45" s="24">
        <v>12659.6</v>
      </c>
      <c r="I45" s="24">
        <v>12524.626215075901</v>
      </c>
      <c r="J45" s="24">
        <v>6962.8</v>
      </c>
      <c r="K45" s="24">
        <v>27122.681485175133</v>
      </c>
      <c r="L45" s="24">
        <v>13174.1</v>
      </c>
      <c r="M45" s="24">
        <v>20058.294032240192</v>
      </c>
      <c r="N45" s="24">
        <v>8577.2999999999993</v>
      </c>
      <c r="O45" s="24">
        <v>14705.162665417021</v>
      </c>
      <c r="P45" s="24">
        <v>6818.2</v>
      </c>
      <c r="Q45" s="24">
        <v>18635.119905948672</v>
      </c>
      <c r="R45" s="24">
        <v>5324.1</v>
      </c>
      <c r="S45" s="24">
        <v>5611.5545390162415</v>
      </c>
      <c r="T45" s="24">
        <v>5189.6000000000004</v>
      </c>
      <c r="U45" s="24">
        <v>10150.132485648339</v>
      </c>
      <c r="V45" s="24">
        <v>4934.4799999999996</v>
      </c>
      <c r="W45" s="24">
        <v>8716.3147717970242</v>
      </c>
      <c r="X45" s="24">
        <v>6151.6</v>
      </c>
      <c r="Y45" s="24">
        <v>6157.992519057585</v>
      </c>
      <c r="Z45" s="24">
        <v>0</v>
      </c>
      <c r="AA45" s="25">
        <f t="shared" si="14"/>
        <v>167481.19274752607</v>
      </c>
      <c r="AB45" s="26">
        <f t="shared" si="15"/>
        <v>2899066.48</v>
      </c>
    </row>
    <row r="46" spans="1:28" s="13" customFormat="1" x14ac:dyDescent="0.25">
      <c r="A46" s="7"/>
      <c r="B46" s="7" t="s">
        <v>47</v>
      </c>
      <c r="C46" s="24">
        <v>2319324.8762219781</v>
      </c>
      <c r="D46" s="24">
        <v>18365.400000000001</v>
      </c>
      <c r="E46" s="24">
        <v>869984.9635489413</v>
      </c>
      <c r="F46" s="24">
        <v>727949</v>
      </c>
      <c r="G46" s="24">
        <v>484584.68084114807</v>
      </c>
      <c r="H46" s="25">
        <v>546213</v>
      </c>
      <c r="I46" s="24">
        <v>316240.5260615208</v>
      </c>
      <c r="J46" s="25">
        <v>225886.5</v>
      </c>
      <c r="K46" s="24">
        <v>198215.88071182321</v>
      </c>
      <c r="L46" s="24">
        <v>151427.04</v>
      </c>
      <c r="M46" s="24">
        <v>134455.33776224055</v>
      </c>
      <c r="N46" s="24">
        <v>145077.82</v>
      </c>
      <c r="O46" s="24">
        <v>126800.19983092182</v>
      </c>
      <c r="P46" s="24">
        <v>92082.5</v>
      </c>
      <c r="Q46" s="24">
        <v>112074.32897662987</v>
      </c>
      <c r="R46" s="24">
        <v>109446.9</v>
      </c>
      <c r="S46" s="24">
        <v>79830.001478871258</v>
      </c>
      <c r="T46" s="24">
        <v>84833.42</v>
      </c>
      <c r="U46" s="24">
        <v>103137.5604414017</v>
      </c>
      <c r="V46" s="24">
        <v>69769.25</v>
      </c>
      <c r="W46" s="24">
        <v>88547.415765260317</v>
      </c>
      <c r="X46" s="24">
        <v>53305.61</v>
      </c>
      <c r="Y46" s="24">
        <v>45576.498359263176</v>
      </c>
      <c r="Z46" s="24">
        <v>37146.199999999997</v>
      </c>
      <c r="AA46" s="25">
        <f t="shared" si="14"/>
        <v>4878772.2700000005</v>
      </c>
      <c r="AB46" s="26">
        <f t="shared" si="15"/>
        <v>2261502.64</v>
      </c>
    </row>
    <row r="47" spans="1:28" s="13" customFormat="1" x14ac:dyDescent="0.25">
      <c r="A47" s="7"/>
      <c r="B47" s="7" t="s">
        <v>48</v>
      </c>
      <c r="C47" s="24">
        <v>94504.51904791678</v>
      </c>
      <c r="D47" s="24">
        <v>74721.84</v>
      </c>
      <c r="E47" s="24">
        <v>958233.44670712436</v>
      </c>
      <c r="F47" s="24">
        <v>264002.78999999998</v>
      </c>
      <c r="G47" s="24">
        <v>233135.57573235966</v>
      </c>
      <c r="H47" s="25">
        <v>146991.5</v>
      </c>
      <c r="I47" s="24">
        <v>369263.94269718835</v>
      </c>
      <c r="J47" s="25">
        <v>128084.75</v>
      </c>
      <c r="K47" s="24">
        <v>242354.96831396964</v>
      </c>
      <c r="L47" s="24">
        <v>15825.2</v>
      </c>
      <c r="M47" s="24">
        <v>108133.97003877752</v>
      </c>
      <c r="N47" s="24">
        <v>57256.41</v>
      </c>
      <c r="O47" s="24">
        <v>48051.716946550638</v>
      </c>
      <c r="P47" s="24">
        <v>71901.210000000006</v>
      </c>
      <c r="Q47" s="24">
        <v>115623.84384307243</v>
      </c>
      <c r="R47" s="24">
        <v>192562.42</v>
      </c>
      <c r="S47" s="24">
        <v>243116.41680231775</v>
      </c>
      <c r="T47" s="24">
        <v>113915.44</v>
      </c>
      <c r="U47" s="24">
        <v>89948.479696266731</v>
      </c>
      <c r="V47" s="24">
        <v>147068.23000000001</v>
      </c>
      <c r="W47" s="24">
        <v>1512883.1083477943</v>
      </c>
      <c r="X47" s="24">
        <v>100112.89</v>
      </c>
      <c r="Y47" s="24">
        <v>1242470.7918266612</v>
      </c>
      <c r="Z47" s="24">
        <v>48828.28</v>
      </c>
      <c r="AA47" s="25">
        <f t="shared" si="14"/>
        <v>5257720.7799999993</v>
      </c>
      <c r="AB47" s="26">
        <f t="shared" si="15"/>
        <v>1361270.96</v>
      </c>
    </row>
    <row r="48" spans="1:28" s="13" customFormat="1" x14ac:dyDescent="0.25">
      <c r="A48" s="14"/>
      <c r="B48" s="15" t="s">
        <v>49</v>
      </c>
      <c r="C48" s="29">
        <f t="shared" ref="C48:AB48" si="16">SUM(C27:C47)</f>
        <v>24850276.484320968</v>
      </c>
      <c r="D48" s="29">
        <f t="shared" si="16"/>
        <v>46176523.740000002</v>
      </c>
      <c r="E48" s="29">
        <f t="shared" si="16"/>
        <v>35866729.948929265</v>
      </c>
      <c r="F48" s="29">
        <f t="shared" si="16"/>
        <v>26362351.009999998</v>
      </c>
      <c r="G48" s="29">
        <f t="shared" si="16"/>
        <v>20870746.350202106</v>
      </c>
      <c r="H48" s="29">
        <f t="shared" si="16"/>
        <v>27391378.250000004</v>
      </c>
      <c r="I48" s="29">
        <f t="shared" si="16"/>
        <v>22071502.552677896</v>
      </c>
      <c r="J48" s="29">
        <f t="shared" si="16"/>
        <v>18121638.219999999</v>
      </c>
      <c r="K48" s="29">
        <f t="shared" si="16"/>
        <v>18363850.416156597</v>
      </c>
      <c r="L48" s="29">
        <f t="shared" ref="L48" si="17">SUM(L27:L47)</f>
        <v>18557011.800000001</v>
      </c>
      <c r="M48" s="29">
        <f t="shared" ref="M48" si="18">SUM(M27:M47)</f>
        <v>14578941.266113248</v>
      </c>
      <c r="N48" s="29">
        <f t="shared" ref="N48:R48" si="19">SUM(N27:N47)</f>
        <v>24198620.469999999</v>
      </c>
      <c r="O48" s="29">
        <f t="shared" si="19"/>
        <v>14432351.496266084</v>
      </c>
      <c r="P48" s="29">
        <f t="shared" si="19"/>
        <v>17546082.029999997</v>
      </c>
      <c r="Q48" s="29">
        <f t="shared" si="19"/>
        <v>14784660.814561777</v>
      </c>
      <c r="R48" s="29">
        <f t="shared" si="19"/>
        <v>15633399.479999999</v>
      </c>
      <c r="S48" s="29">
        <v>15080953.673291903</v>
      </c>
      <c r="T48" s="29">
        <v>15641382.17</v>
      </c>
      <c r="U48" s="29">
        <v>20392017.355526913</v>
      </c>
      <c r="V48" s="29">
        <v>26382089.129999999</v>
      </c>
      <c r="W48" s="29">
        <v>26721829.589943666</v>
      </c>
      <c r="X48" s="29">
        <v>55359199.020000003</v>
      </c>
      <c r="Y48" s="29">
        <v>30349467.38768978</v>
      </c>
      <c r="Z48" s="29">
        <v>25689993.66</v>
      </c>
      <c r="AA48" s="29">
        <f t="shared" si="16"/>
        <v>258363327.33568025</v>
      </c>
      <c r="AB48" s="29">
        <f t="shared" si="16"/>
        <v>317059668.98000002</v>
      </c>
    </row>
    <row r="49" spans="1:28" s="13" customFormat="1" x14ac:dyDescent="0.25">
      <c r="A49" s="7"/>
      <c r="B49" s="7"/>
      <c r="C49" s="25"/>
      <c r="D49" s="27"/>
      <c r="E49" s="27"/>
      <c r="F49" s="27"/>
      <c r="G49" s="27"/>
      <c r="H49" s="28"/>
      <c r="I49" s="27"/>
      <c r="J49" s="28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5"/>
      <c r="AB49" s="26"/>
    </row>
    <row r="50" spans="1:28" s="13" customFormat="1" x14ac:dyDescent="0.25">
      <c r="A50" s="6" t="s">
        <v>50</v>
      </c>
      <c r="B50" s="7"/>
      <c r="C50" s="25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5"/>
      <c r="AB50" s="26"/>
    </row>
    <row r="51" spans="1:28" s="13" customFormat="1" ht="45" x14ac:dyDescent="0.25">
      <c r="A51" s="6"/>
      <c r="B51" s="16" t="s">
        <v>51</v>
      </c>
      <c r="C51" s="3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5"/>
      <c r="AB51" s="26"/>
    </row>
    <row r="52" spans="1:28" s="13" customFormat="1" x14ac:dyDescent="0.25">
      <c r="A52" s="7"/>
      <c r="B52" s="7" t="s">
        <v>52</v>
      </c>
      <c r="C52" s="24">
        <v>13387.527358755786</v>
      </c>
      <c r="D52" s="24">
        <v>36855</v>
      </c>
      <c r="E52" s="24">
        <v>15300.03126714947</v>
      </c>
      <c r="F52" s="24">
        <v>27216</v>
      </c>
      <c r="G52" s="24">
        <v>6215.6377022794723</v>
      </c>
      <c r="H52" s="25">
        <v>21546</v>
      </c>
      <c r="I52" s="24">
        <v>17690.661152641576</v>
      </c>
      <c r="J52" s="25">
        <v>16443</v>
      </c>
      <c r="K52" s="24">
        <v>6693.7636793778929</v>
      </c>
      <c r="L52" s="24">
        <v>22113</v>
      </c>
      <c r="M52" s="24">
        <v>26775.054717511572</v>
      </c>
      <c r="N52" s="24">
        <v>17577</v>
      </c>
      <c r="O52" s="24">
        <v>15300.03126714947</v>
      </c>
      <c r="P52" s="24">
        <v>19278</v>
      </c>
      <c r="Q52" s="24">
        <v>11475.023450362103</v>
      </c>
      <c r="R52" s="24">
        <v>18711</v>
      </c>
      <c r="S52" s="24">
        <v>17212.535175543155</v>
      </c>
      <c r="T52" s="24">
        <v>19845</v>
      </c>
      <c r="U52" s="24">
        <v>14821.905290051051</v>
      </c>
      <c r="V52" s="24">
        <v>18711</v>
      </c>
      <c r="W52" s="24">
        <v>13748.341398867784</v>
      </c>
      <c r="X52" s="24">
        <v>30618</v>
      </c>
      <c r="Y52" s="24">
        <v>10513.437540310659</v>
      </c>
      <c r="Z52" s="24">
        <v>14175</v>
      </c>
      <c r="AA52" s="25">
        <f t="shared" ref="AA52:AA58" si="20">+C52+E52+G52+I52+K52+M52+O52+Q52+S52+U52+W52+Y52</f>
        <v>169133.95</v>
      </c>
      <c r="AB52" s="26">
        <f t="shared" ref="AB52:AB58" si="21">+H52+F52+D52+J52+L52+N52+P52+R52+T52+V52+X52+Z52</f>
        <v>263088</v>
      </c>
    </row>
    <row r="53" spans="1:28" s="13" customFormat="1" x14ac:dyDescent="0.25">
      <c r="A53" s="7"/>
      <c r="B53" s="7" t="s">
        <v>53</v>
      </c>
      <c r="C53" s="24">
        <v>529734.13622644322</v>
      </c>
      <c r="D53" s="24">
        <v>414289.25</v>
      </c>
      <c r="E53" s="24">
        <v>428875.73582757305</v>
      </c>
      <c r="F53" s="24">
        <v>159015.15</v>
      </c>
      <c r="G53" s="24">
        <v>202346.36922412674</v>
      </c>
      <c r="H53" s="25">
        <v>196442.83</v>
      </c>
      <c r="I53" s="24">
        <v>120538.62968344091</v>
      </c>
      <c r="J53" s="25">
        <v>85667.22</v>
      </c>
      <c r="K53" s="24">
        <v>206695.70142917597</v>
      </c>
      <c r="L53" s="24">
        <v>30063.71</v>
      </c>
      <c r="M53" s="24">
        <v>221272.27093244498</v>
      </c>
      <c r="N53" s="24">
        <v>33280.76</v>
      </c>
      <c r="O53" s="24">
        <v>105903.58682781957</v>
      </c>
      <c r="P53" s="24">
        <v>78158.87</v>
      </c>
      <c r="Q53" s="24">
        <v>180937.17649985969</v>
      </c>
      <c r="R53" s="24">
        <v>54601.85</v>
      </c>
      <c r="S53" s="24">
        <v>120125.35666712359</v>
      </c>
      <c r="T53" s="24">
        <v>124753.43</v>
      </c>
      <c r="U53" s="24">
        <v>201809.91021242988</v>
      </c>
      <c r="V53" s="24">
        <v>225447.57</v>
      </c>
      <c r="W53" s="24">
        <v>156065.5296775515</v>
      </c>
      <c r="X53" s="24">
        <v>107363.37</v>
      </c>
      <c r="Y53" s="24">
        <v>312283.786792011</v>
      </c>
      <c r="Z53" s="24">
        <v>36666.910000000003</v>
      </c>
      <c r="AA53" s="25">
        <f t="shared" si="20"/>
        <v>2786588.19</v>
      </c>
      <c r="AB53" s="26">
        <f t="shared" si="21"/>
        <v>1545750.9199999997</v>
      </c>
    </row>
    <row r="54" spans="1:28" s="13" customFormat="1" x14ac:dyDescent="0.25">
      <c r="A54" s="7"/>
      <c r="B54" s="7" t="s">
        <v>54</v>
      </c>
      <c r="C54" s="24">
        <v>0</v>
      </c>
      <c r="D54" s="24">
        <v>226919.99</v>
      </c>
      <c r="E54" s="24">
        <v>0</v>
      </c>
      <c r="F54" s="24">
        <v>57493.34</v>
      </c>
      <c r="G54" s="24">
        <v>0</v>
      </c>
      <c r="H54" s="25">
        <v>37192.81</v>
      </c>
      <c r="I54" s="24">
        <v>0</v>
      </c>
      <c r="J54" s="25">
        <v>39400.53</v>
      </c>
      <c r="K54" s="24">
        <v>0</v>
      </c>
      <c r="L54" s="24">
        <v>57182.03</v>
      </c>
      <c r="M54" s="24">
        <v>0</v>
      </c>
      <c r="N54" s="24">
        <v>105394.58</v>
      </c>
      <c r="O54" s="24">
        <v>0</v>
      </c>
      <c r="P54" s="24">
        <v>22355.71</v>
      </c>
      <c r="Q54" s="24">
        <v>0</v>
      </c>
      <c r="R54" s="24">
        <v>21987.32</v>
      </c>
      <c r="S54" s="24">
        <v>0</v>
      </c>
      <c r="T54" s="24">
        <v>45520.01</v>
      </c>
      <c r="U54" s="24"/>
      <c r="V54" s="24">
        <v>58423.72</v>
      </c>
      <c r="W54" s="24"/>
      <c r="X54" s="24">
        <v>73215.53</v>
      </c>
      <c r="Y54" s="24"/>
      <c r="Z54" s="24">
        <v>1330378.07</v>
      </c>
      <c r="AA54" s="25">
        <f t="shared" si="20"/>
        <v>0</v>
      </c>
      <c r="AB54" s="26">
        <f t="shared" si="21"/>
        <v>2075463.6400000001</v>
      </c>
    </row>
    <row r="55" spans="1:28" s="13" customFormat="1" x14ac:dyDescent="0.25">
      <c r="A55" s="7"/>
      <c r="B55" s="7" t="s">
        <v>55</v>
      </c>
      <c r="C55" s="24">
        <v>0</v>
      </c>
      <c r="D55" s="24">
        <v>45465</v>
      </c>
      <c r="E55" s="24">
        <v>0</v>
      </c>
      <c r="F55" s="24">
        <v>2175</v>
      </c>
      <c r="G55" s="24">
        <v>0</v>
      </c>
      <c r="H55" s="25">
        <v>19575</v>
      </c>
      <c r="I55" s="24">
        <v>0</v>
      </c>
      <c r="J55" s="25">
        <v>2175</v>
      </c>
      <c r="K55" s="24">
        <v>0</v>
      </c>
      <c r="L55" s="24">
        <v>13500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4635375</v>
      </c>
      <c r="S55" s="24">
        <v>0</v>
      </c>
      <c r="T55" s="24">
        <v>13050</v>
      </c>
      <c r="U55" s="24"/>
      <c r="V55" s="24"/>
      <c r="W55" s="24"/>
      <c r="X55" s="24">
        <v>0</v>
      </c>
      <c r="Y55" s="24"/>
      <c r="Z55" s="24">
        <v>0</v>
      </c>
      <c r="AA55" s="25">
        <f t="shared" si="20"/>
        <v>0</v>
      </c>
      <c r="AB55" s="26">
        <f t="shared" si="21"/>
        <v>4731315</v>
      </c>
    </row>
    <row r="56" spans="1:28" s="13" customFormat="1" x14ac:dyDescent="0.25">
      <c r="A56" s="7"/>
      <c r="B56" s="7" t="s">
        <v>56</v>
      </c>
      <c r="C56" s="24">
        <v>167074.96000000002</v>
      </c>
      <c r="D56" s="24">
        <v>127833</v>
      </c>
      <c r="E56" s="24">
        <v>177515.47999999998</v>
      </c>
      <c r="F56" s="24">
        <v>273590</v>
      </c>
      <c r="G56" s="24">
        <v>186870.45360317006</v>
      </c>
      <c r="H56" s="25">
        <v>167525</v>
      </c>
      <c r="I56" s="24">
        <v>232285.43112947801</v>
      </c>
      <c r="J56" s="25">
        <v>103342</v>
      </c>
      <c r="K56" s="24">
        <v>238463.80436200782</v>
      </c>
      <c r="L56" s="24">
        <v>208358</v>
      </c>
      <c r="M56" s="24">
        <v>223311.10533035078</v>
      </c>
      <c r="N56" s="24">
        <v>163847</v>
      </c>
      <c r="O56" s="24">
        <v>158634.89974947707</v>
      </c>
      <c r="P56" s="24">
        <v>207075</v>
      </c>
      <c r="Q56" s="24">
        <v>229412.68166686752</v>
      </c>
      <c r="R56" s="24">
        <v>238055</v>
      </c>
      <c r="S56" s="24">
        <v>136349.36376784649</v>
      </c>
      <c r="T56" s="24">
        <v>131942</v>
      </c>
      <c r="U56" s="24">
        <v>135749.00508240197</v>
      </c>
      <c r="V56" s="24">
        <v>214271</v>
      </c>
      <c r="W56" s="24">
        <v>197339.38758319407</v>
      </c>
      <c r="X56" s="24">
        <v>146057</v>
      </c>
      <c r="Y56" s="24">
        <v>192361.46733879659</v>
      </c>
      <c r="Z56" s="24">
        <v>156907</v>
      </c>
      <c r="AA56" s="25">
        <f t="shared" si="20"/>
        <v>2275368.0396135906</v>
      </c>
      <c r="AB56" s="26">
        <f t="shared" si="21"/>
        <v>2138802</v>
      </c>
    </row>
    <row r="57" spans="1:28" s="13" customFormat="1" x14ac:dyDescent="0.25">
      <c r="A57" s="7"/>
      <c r="B57" s="7" t="s">
        <v>57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5">
        <v>0</v>
      </c>
      <c r="I57" s="24">
        <v>0</v>
      </c>
      <c r="J57" s="25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/>
      <c r="V57" s="24">
        <v>0</v>
      </c>
      <c r="W57" s="24"/>
      <c r="X57" s="24">
        <v>0</v>
      </c>
      <c r="Y57" s="24"/>
      <c r="Z57" s="24">
        <v>0</v>
      </c>
      <c r="AA57" s="25">
        <f t="shared" si="20"/>
        <v>0</v>
      </c>
      <c r="AB57" s="26">
        <f t="shared" si="21"/>
        <v>0</v>
      </c>
    </row>
    <row r="58" spans="1:28" s="13" customFormat="1" x14ac:dyDescent="0.25">
      <c r="A58" s="7"/>
      <c r="B58" s="7" t="s">
        <v>58</v>
      </c>
      <c r="C58" s="24">
        <v>0</v>
      </c>
      <c r="D58" s="24">
        <v>4130.08</v>
      </c>
      <c r="E58" s="24">
        <v>0</v>
      </c>
      <c r="F58" s="24">
        <v>318.36</v>
      </c>
      <c r="G58" s="24">
        <v>0</v>
      </c>
      <c r="H58" s="24">
        <v>88</v>
      </c>
      <c r="I58" s="24">
        <v>0</v>
      </c>
      <c r="J58" s="24">
        <v>81.36</v>
      </c>
      <c r="K58" s="24">
        <v>0</v>
      </c>
      <c r="L58" s="24">
        <v>677.19</v>
      </c>
      <c r="M58" s="24">
        <v>0</v>
      </c>
      <c r="N58" s="24">
        <v>1938.67</v>
      </c>
      <c r="O58" s="24">
        <v>0</v>
      </c>
      <c r="P58" s="24">
        <v>9755.7999999999993</v>
      </c>
      <c r="Q58" s="24">
        <v>0</v>
      </c>
      <c r="R58" s="24">
        <v>5854.04</v>
      </c>
      <c r="S58" s="24">
        <v>0</v>
      </c>
      <c r="T58" s="24">
        <v>769.33</v>
      </c>
      <c r="U58" s="24"/>
      <c r="V58" s="24">
        <v>311</v>
      </c>
      <c r="W58" s="24"/>
      <c r="X58" s="24">
        <v>146</v>
      </c>
      <c r="Y58" s="24"/>
      <c r="Z58" s="24">
        <v>43</v>
      </c>
      <c r="AA58" s="25">
        <f t="shared" si="20"/>
        <v>0</v>
      </c>
      <c r="AB58" s="26">
        <f t="shared" si="21"/>
        <v>24112.83</v>
      </c>
    </row>
    <row r="59" spans="1:28" s="13" customFormat="1" ht="30" x14ac:dyDescent="0.25">
      <c r="A59" s="7"/>
      <c r="B59" s="16" t="s">
        <v>59</v>
      </c>
      <c r="C59" s="24"/>
      <c r="D59" s="27"/>
      <c r="E59" s="27"/>
      <c r="F59" s="27"/>
      <c r="G59" s="27"/>
      <c r="H59" s="28"/>
      <c r="I59" s="27"/>
      <c r="J59" s="28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5"/>
      <c r="AB59" s="26"/>
    </row>
    <row r="60" spans="1:28" s="13" customFormat="1" x14ac:dyDescent="0.25">
      <c r="A60" s="7"/>
      <c r="B60" s="7" t="s">
        <v>60</v>
      </c>
      <c r="C60" s="24">
        <v>191970.95302429408</v>
      </c>
      <c r="D60" s="24">
        <v>242672.09</v>
      </c>
      <c r="E60" s="24">
        <v>133287.29999999999</v>
      </c>
      <c r="F60" s="24">
        <v>295537.38</v>
      </c>
      <c r="G60" s="24">
        <v>149916.13345717819</v>
      </c>
      <c r="H60" s="25">
        <v>561821.54</v>
      </c>
      <c r="I60" s="24">
        <v>199192.9247322632</v>
      </c>
      <c r="J60" s="25">
        <v>766409.05</v>
      </c>
      <c r="K60" s="24">
        <v>188217.78799889289</v>
      </c>
      <c r="L60" s="24">
        <v>802576.8</v>
      </c>
      <c r="M60" s="24">
        <v>210714.00136697694</v>
      </c>
      <c r="N60" s="24">
        <v>980096.55</v>
      </c>
      <c r="O60" s="24">
        <v>225922.79780341292</v>
      </c>
      <c r="P60" s="24">
        <v>905913.82</v>
      </c>
      <c r="Q60" s="24">
        <v>268238.83173076576</v>
      </c>
      <c r="R60" s="24">
        <v>918313.34</v>
      </c>
      <c r="S60" s="24">
        <v>312409.83592959138</v>
      </c>
      <c r="T60" s="24">
        <v>796098.88</v>
      </c>
      <c r="U60" s="24">
        <v>337394.25823712087</v>
      </c>
      <c r="V60" s="24">
        <v>759799.38</v>
      </c>
      <c r="W60" s="24">
        <v>299134.26496235532</v>
      </c>
      <c r="X60" s="24">
        <v>798676.14</v>
      </c>
      <c r="Y60" s="24">
        <v>305824.21882922814</v>
      </c>
      <c r="Z60" s="24">
        <v>1102251.1399999999</v>
      </c>
      <c r="AA60" s="25">
        <f t="shared" ref="AA60:AA65" si="22">+C60+E60+G60+I60+K60+M60+O60+Q60+S60+U60+W60+Y60</f>
        <v>2822223.3080720794</v>
      </c>
      <c r="AB60" s="26">
        <f t="shared" ref="AB60:AB65" si="23">+H60+F60+D60+J60+L60+N60+P60+R60+T60+V60+X60+Z60</f>
        <v>8930166.1099999994</v>
      </c>
    </row>
    <row r="61" spans="1:28" s="13" customFormat="1" x14ac:dyDescent="0.25">
      <c r="A61" s="7"/>
      <c r="B61" s="7" t="s">
        <v>61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3220</v>
      </c>
      <c r="I61" s="24">
        <v>0</v>
      </c>
      <c r="J61" s="24">
        <v>0</v>
      </c>
      <c r="K61" s="24">
        <v>0</v>
      </c>
      <c r="L61" s="24">
        <v>5940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/>
      <c r="V61" s="24">
        <v>0</v>
      </c>
      <c r="W61" s="24"/>
      <c r="X61" s="24">
        <v>0</v>
      </c>
      <c r="Y61" s="24"/>
      <c r="Z61" s="24">
        <v>1780</v>
      </c>
      <c r="AA61" s="25">
        <f t="shared" si="22"/>
        <v>0</v>
      </c>
      <c r="AB61" s="26">
        <f t="shared" si="23"/>
        <v>10940</v>
      </c>
    </row>
    <row r="62" spans="1:28" s="13" customFormat="1" x14ac:dyDescent="0.25">
      <c r="A62" s="7"/>
      <c r="B62" s="7" t="s">
        <v>62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10400584.522253381</v>
      </c>
      <c r="J62" s="24">
        <v>0</v>
      </c>
      <c r="K62" s="24">
        <v>0</v>
      </c>
      <c r="L62" s="24">
        <v>0</v>
      </c>
      <c r="M62" s="24">
        <v>10400584.522253381</v>
      </c>
      <c r="N62" s="24">
        <v>0</v>
      </c>
      <c r="O62" s="24">
        <v>0</v>
      </c>
      <c r="P62" s="24">
        <v>6000000</v>
      </c>
      <c r="Q62" s="24">
        <v>0</v>
      </c>
      <c r="R62" s="24">
        <v>0</v>
      </c>
      <c r="S62" s="24">
        <v>0</v>
      </c>
      <c r="T62" s="24">
        <v>2368187.2000000002</v>
      </c>
      <c r="U62" s="24">
        <v>0</v>
      </c>
      <c r="V62" s="24">
        <v>0</v>
      </c>
      <c r="W62" s="24">
        <v>0</v>
      </c>
      <c r="X62" s="24">
        <v>4000000</v>
      </c>
      <c r="Y62" s="24">
        <v>0</v>
      </c>
      <c r="Z62" s="24">
        <v>0</v>
      </c>
      <c r="AA62" s="25">
        <f t="shared" si="22"/>
        <v>20801169.044506762</v>
      </c>
      <c r="AB62" s="26">
        <f t="shared" si="23"/>
        <v>12368187.199999999</v>
      </c>
    </row>
    <row r="63" spans="1:28" s="13" customFormat="1" x14ac:dyDescent="0.25">
      <c r="A63" s="7"/>
      <c r="B63" s="7" t="s">
        <v>63</v>
      </c>
      <c r="C63" s="24">
        <v>0</v>
      </c>
      <c r="D63" s="24">
        <v>0</v>
      </c>
      <c r="E63" s="24">
        <v>0</v>
      </c>
      <c r="F63" s="24">
        <v>0</v>
      </c>
      <c r="G63" s="24">
        <v>10490.330098839464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211</v>
      </c>
      <c r="U63" s="24"/>
      <c r="V63" s="24">
        <v>0</v>
      </c>
      <c r="W63" s="24"/>
      <c r="X63" s="24">
        <v>0</v>
      </c>
      <c r="Y63" s="24"/>
      <c r="Z63" s="24">
        <v>0</v>
      </c>
      <c r="AA63" s="25">
        <f t="shared" si="22"/>
        <v>10490.330098839464</v>
      </c>
      <c r="AB63" s="26">
        <f t="shared" si="23"/>
        <v>211</v>
      </c>
    </row>
    <row r="64" spans="1:28" s="13" customFormat="1" x14ac:dyDescent="0.25">
      <c r="A64" s="7"/>
      <c r="B64" s="7" t="s">
        <v>64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12368187.18</v>
      </c>
      <c r="M64" s="24">
        <v>0</v>
      </c>
      <c r="N64" s="24">
        <v>0</v>
      </c>
      <c r="O64" s="24">
        <v>0</v>
      </c>
      <c r="P64" s="24">
        <v>65</v>
      </c>
      <c r="Q64" s="24">
        <v>0</v>
      </c>
      <c r="R64" s="24">
        <v>0</v>
      </c>
      <c r="S64" s="24">
        <v>0</v>
      </c>
      <c r="T64" s="24">
        <v>0</v>
      </c>
      <c r="U64" s="24"/>
      <c r="V64" s="24">
        <v>0</v>
      </c>
      <c r="W64" s="24"/>
      <c r="X64" s="24">
        <v>0</v>
      </c>
      <c r="Y64" s="24"/>
      <c r="Z64" s="24">
        <v>0</v>
      </c>
      <c r="AA64" s="25">
        <f t="shared" si="22"/>
        <v>0</v>
      </c>
      <c r="AB64" s="26">
        <f t="shared" si="23"/>
        <v>12368252.18</v>
      </c>
    </row>
    <row r="65" spans="1:38" s="7" customFormat="1" x14ac:dyDescent="0.25">
      <c r="B65" s="7" t="s">
        <v>65</v>
      </c>
      <c r="C65" s="25">
        <v>0</v>
      </c>
      <c r="D65" s="24">
        <v>0</v>
      </c>
      <c r="E65" s="24">
        <v>0</v>
      </c>
      <c r="F65" s="24">
        <v>5</v>
      </c>
      <c r="G65" s="24">
        <v>0</v>
      </c>
      <c r="H65" s="25">
        <v>2</v>
      </c>
      <c r="I65" s="24">
        <v>0</v>
      </c>
      <c r="J65" s="25">
        <v>1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/>
      <c r="V65" s="24">
        <v>0</v>
      </c>
      <c r="W65" s="24"/>
      <c r="X65" s="24">
        <v>0</v>
      </c>
      <c r="Y65" s="24"/>
      <c r="Z65" s="24">
        <v>0</v>
      </c>
      <c r="AA65" s="25">
        <f t="shared" si="22"/>
        <v>0</v>
      </c>
      <c r="AB65" s="26">
        <f t="shared" si="23"/>
        <v>8</v>
      </c>
      <c r="AC65" s="12"/>
      <c r="AD65" s="12"/>
      <c r="AE65" s="12"/>
      <c r="AF65" s="12"/>
      <c r="AG65" s="12"/>
      <c r="AH65" s="12"/>
      <c r="AI65" s="12"/>
      <c r="AJ65" s="12"/>
      <c r="AK65" s="17"/>
      <c r="AL65" s="18"/>
    </row>
    <row r="66" spans="1:38" s="13" customFormat="1" x14ac:dyDescent="0.25">
      <c r="A66" s="14"/>
      <c r="B66" s="15" t="s">
        <v>66</v>
      </c>
      <c r="C66" s="29">
        <f t="shared" ref="C66:AB66" si="24">SUM(C52:C65)</f>
        <v>902167.57660949312</v>
      </c>
      <c r="D66" s="29">
        <f t="shared" si="24"/>
        <v>1098164.4099999999</v>
      </c>
      <c r="E66" s="29">
        <f t="shared" si="24"/>
        <v>754978.54709472251</v>
      </c>
      <c r="F66" s="29">
        <f t="shared" si="24"/>
        <v>815350.23</v>
      </c>
      <c r="G66" s="29">
        <f t="shared" si="24"/>
        <v>555838.92408559402</v>
      </c>
      <c r="H66" s="29">
        <f t="shared" si="24"/>
        <v>1007413.18</v>
      </c>
      <c r="I66" s="29">
        <f t="shared" si="24"/>
        <v>10970292.168951204</v>
      </c>
      <c r="J66" s="29">
        <f t="shared" si="24"/>
        <v>1013519.16</v>
      </c>
      <c r="K66" s="30">
        <f>SUM(K52:K65)</f>
        <v>640071.05746945459</v>
      </c>
      <c r="L66" s="29">
        <f>SUM(L52:L65)</f>
        <v>13508597.91</v>
      </c>
      <c r="M66" s="30">
        <f>SUM(M52:M65)</f>
        <v>11082656.954600666</v>
      </c>
      <c r="N66" s="29">
        <f>SUM(N52:N65)</f>
        <v>1302134.56</v>
      </c>
      <c r="O66" s="29">
        <f t="shared" ref="O66:R66" si="25">SUM(O52:O65)</f>
        <v>505761.31564785901</v>
      </c>
      <c r="P66" s="29">
        <f t="shared" si="25"/>
        <v>7242602.2000000002</v>
      </c>
      <c r="Q66" s="29">
        <f t="shared" si="25"/>
        <v>690063.71334785502</v>
      </c>
      <c r="R66" s="29">
        <f t="shared" si="25"/>
        <v>5892897.5499999998</v>
      </c>
      <c r="S66" s="29">
        <v>586097.09154010471</v>
      </c>
      <c r="T66" s="29">
        <v>3500376.85</v>
      </c>
      <c r="U66" s="29">
        <v>689775.07882200368</v>
      </c>
      <c r="V66" s="29">
        <v>1276963.67</v>
      </c>
      <c r="W66" s="29">
        <v>666287.52362196869</v>
      </c>
      <c r="X66" s="29">
        <v>5156076.04</v>
      </c>
      <c r="Y66" s="29">
        <v>820982.91050034645</v>
      </c>
      <c r="Z66" s="29">
        <v>2642201.12</v>
      </c>
      <c r="AA66" s="29">
        <f t="shared" si="24"/>
        <v>28864972.862291269</v>
      </c>
      <c r="AB66" s="29">
        <f t="shared" si="24"/>
        <v>44456296.879999995</v>
      </c>
    </row>
    <row r="67" spans="1:38" s="13" customFormat="1" x14ac:dyDescent="0.25">
      <c r="A67" s="7"/>
      <c r="B67" s="7"/>
      <c r="C67" s="25"/>
      <c r="D67" s="27"/>
      <c r="E67" s="27"/>
      <c r="F67" s="27"/>
      <c r="G67" s="27"/>
      <c r="H67" s="33"/>
      <c r="I67" s="27"/>
      <c r="J67" s="33"/>
      <c r="K67" s="30"/>
      <c r="L67" s="27"/>
      <c r="M67" s="30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5"/>
      <c r="AB67" s="26"/>
    </row>
    <row r="68" spans="1:38" s="13" customFormat="1" x14ac:dyDescent="0.25">
      <c r="A68" s="6" t="s">
        <v>67</v>
      </c>
      <c r="B68" s="7"/>
      <c r="C68" s="25"/>
      <c r="D68" s="27"/>
      <c r="E68" s="27"/>
      <c r="F68" s="27"/>
      <c r="G68" s="27"/>
      <c r="H68" s="33"/>
      <c r="I68" s="27"/>
      <c r="J68" s="33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5"/>
      <c r="AB68" s="26"/>
    </row>
    <row r="69" spans="1:38" s="13" customFormat="1" ht="30" x14ac:dyDescent="0.25">
      <c r="A69" s="6"/>
      <c r="B69" s="16" t="s">
        <v>68</v>
      </c>
      <c r="C69" s="32"/>
      <c r="D69" s="27"/>
      <c r="E69" s="27"/>
      <c r="F69" s="27"/>
      <c r="G69" s="27"/>
      <c r="H69" s="33"/>
      <c r="I69" s="27"/>
      <c r="J69" s="33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5"/>
      <c r="AB69" s="26"/>
    </row>
    <row r="70" spans="1:38" s="13" customFormat="1" x14ac:dyDescent="0.25">
      <c r="A70" s="6"/>
      <c r="B70" s="7" t="s">
        <v>69</v>
      </c>
      <c r="C70" s="25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/>
      <c r="V70" s="24">
        <v>0</v>
      </c>
      <c r="W70" s="24"/>
      <c r="X70" s="24">
        <v>0</v>
      </c>
      <c r="Y70" s="24"/>
      <c r="Z70" s="24">
        <v>0</v>
      </c>
      <c r="AA70" s="25">
        <f t="shared" ref="AA70:AA72" si="26">+C70+E70+G70+I70+K70+M70+O70+Q70+S70+U70+W70+Y70</f>
        <v>0</v>
      </c>
      <c r="AB70" s="26">
        <f t="shared" ref="AB70:AB72" si="27">+H70+F70+D70+J70+L70+N70+P70+R70+T70+V70+X70+Z70</f>
        <v>0</v>
      </c>
    </row>
    <row r="71" spans="1:38" s="13" customFormat="1" x14ac:dyDescent="0.25">
      <c r="A71" s="6"/>
      <c r="B71" s="7" t="s">
        <v>70</v>
      </c>
      <c r="C71" s="25"/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/>
      <c r="V71" s="24">
        <v>2740184.71</v>
      </c>
      <c r="W71" s="24"/>
      <c r="X71" s="24">
        <v>0</v>
      </c>
      <c r="Y71" s="24"/>
      <c r="Z71" s="24">
        <v>0</v>
      </c>
      <c r="AA71" s="25">
        <f t="shared" si="26"/>
        <v>0</v>
      </c>
      <c r="AB71" s="26">
        <f t="shared" si="27"/>
        <v>2740184.71</v>
      </c>
    </row>
    <row r="72" spans="1:38" s="13" customFormat="1" x14ac:dyDescent="0.25">
      <c r="A72" s="6"/>
      <c r="B72" s="7" t="s">
        <v>71</v>
      </c>
      <c r="C72" s="25"/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/>
      <c r="V72" s="24">
        <v>0</v>
      </c>
      <c r="W72" s="24"/>
      <c r="X72" s="24">
        <v>0</v>
      </c>
      <c r="Y72" s="24"/>
      <c r="Z72" s="24">
        <v>0</v>
      </c>
      <c r="AA72" s="25">
        <f t="shared" si="26"/>
        <v>0</v>
      </c>
      <c r="AB72" s="26">
        <f t="shared" si="27"/>
        <v>0</v>
      </c>
    </row>
    <row r="73" spans="1:38" s="13" customFormat="1" x14ac:dyDescent="0.25">
      <c r="A73" s="7"/>
      <c r="B73" s="10" t="s">
        <v>72</v>
      </c>
      <c r="C73" s="32"/>
      <c r="D73" s="27"/>
      <c r="E73" s="27"/>
      <c r="F73" s="27"/>
      <c r="G73" s="27"/>
      <c r="H73" s="28"/>
      <c r="I73" s="27"/>
      <c r="J73" s="28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5"/>
      <c r="AB73" s="26"/>
    </row>
    <row r="74" spans="1:38" s="13" customFormat="1" x14ac:dyDescent="0.25">
      <c r="A74" s="7"/>
      <c r="B74" s="7" t="s">
        <v>73</v>
      </c>
      <c r="C74" s="24">
        <v>8120939.9885132909</v>
      </c>
      <c r="D74" s="24">
        <v>4309817.3899999997</v>
      </c>
      <c r="E74" s="24">
        <v>6884111.6717091911</v>
      </c>
      <c r="F74" s="24">
        <v>3738360.3</v>
      </c>
      <c r="G74" s="24">
        <v>6887899.2947010146</v>
      </c>
      <c r="H74" s="25">
        <v>3939325.16</v>
      </c>
      <c r="I74" s="24">
        <v>6167234.5997529114</v>
      </c>
      <c r="J74" s="25">
        <v>3275414.04</v>
      </c>
      <c r="K74" s="24">
        <v>7267414.8604532387</v>
      </c>
      <c r="L74" s="24">
        <v>3244584.88</v>
      </c>
      <c r="M74" s="24">
        <v>6686717.2947931942</v>
      </c>
      <c r="N74" s="24">
        <v>2953727.09</v>
      </c>
      <c r="O74" s="24">
        <v>6864306.5279270001</v>
      </c>
      <c r="P74" s="24">
        <v>3180014.35</v>
      </c>
      <c r="Q74" s="24">
        <v>6269195.6470334036</v>
      </c>
      <c r="R74" s="24">
        <v>3287404.69</v>
      </c>
      <c r="S74" s="24">
        <v>5349740.1929589519</v>
      </c>
      <c r="T74" s="24">
        <v>2735728.57</v>
      </c>
      <c r="U74" s="24">
        <v>4420128.3520503519</v>
      </c>
      <c r="V74" s="24">
        <v>2574713.35</v>
      </c>
      <c r="W74" s="24">
        <v>7546778.8647896433</v>
      </c>
      <c r="X74" s="24">
        <v>2231106.73</v>
      </c>
      <c r="Y74" s="24">
        <v>7069414.7153177988</v>
      </c>
      <c r="Z74" s="24">
        <v>2081274.81</v>
      </c>
      <c r="AA74" s="25">
        <f t="shared" ref="AA74:AA76" si="28">+C74+E74+G74+I74+K74+M74+O74+Q74+S74+U74+W74+Y74</f>
        <v>79533882.00999999</v>
      </c>
      <c r="AB74" s="26">
        <f t="shared" ref="AB74:AB76" si="29">+H74+F74+D74+J74+L74+N74+P74+R74+T74+V74+X74+Z74</f>
        <v>37551471.360000007</v>
      </c>
    </row>
    <row r="75" spans="1:38" s="13" customFormat="1" x14ac:dyDescent="0.25">
      <c r="A75" s="7"/>
      <c r="B75" s="7" t="s">
        <v>74</v>
      </c>
      <c r="C75" s="24">
        <v>32690.261261200023</v>
      </c>
      <c r="D75" s="24">
        <v>330324</v>
      </c>
      <c r="E75" s="24">
        <v>110195.2452684453</v>
      </c>
      <c r="F75" s="24">
        <v>49110.65</v>
      </c>
      <c r="G75" s="24">
        <v>958775.56098270707</v>
      </c>
      <c r="H75" s="25">
        <v>78018.25</v>
      </c>
      <c r="I75" s="24">
        <v>117226.43525216407</v>
      </c>
      <c r="J75" s="25">
        <v>10983.2</v>
      </c>
      <c r="K75" s="24">
        <v>78266.812488766722</v>
      </c>
      <c r="L75" s="24">
        <v>141086.6</v>
      </c>
      <c r="M75" s="24">
        <v>114926.05164432712</v>
      </c>
      <c r="N75" s="24">
        <v>64282.05</v>
      </c>
      <c r="O75" s="24">
        <v>1972.6971057674141</v>
      </c>
      <c r="P75" s="24">
        <v>164889.67000000001</v>
      </c>
      <c r="Q75" s="24">
        <v>17593.232481372917</v>
      </c>
      <c r="R75" s="24">
        <v>58497.45</v>
      </c>
      <c r="S75" s="24">
        <v>22417.898504037126</v>
      </c>
      <c r="T75" s="24">
        <v>61347.35</v>
      </c>
      <c r="U75" s="24">
        <v>970.5733104978309</v>
      </c>
      <c r="V75" s="24">
        <v>60533.65</v>
      </c>
      <c r="W75" s="24">
        <v>0</v>
      </c>
      <c r="X75" s="24">
        <v>12927320.800000001</v>
      </c>
      <c r="Y75" s="24">
        <v>0</v>
      </c>
      <c r="Z75" s="24">
        <v>1276635.05</v>
      </c>
      <c r="AA75" s="25">
        <f t="shared" si="28"/>
        <v>1455034.7682992858</v>
      </c>
      <c r="AB75" s="26">
        <f t="shared" si="29"/>
        <v>15223028.720000003</v>
      </c>
    </row>
    <row r="76" spans="1:38" s="13" customFormat="1" x14ac:dyDescent="0.25">
      <c r="A76" s="7"/>
      <c r="B76" s="7" t="s">
        <v>75</v>
      </c>
      <c r="C76" s="24">
        <v>1486108.8195956012</v>
      </c>
      <c r="D76" s="24">
        <v>1406369.58</v>
      </c>
      <c r="E76" s="24">
        <v>1457099.0748250932</v>
      </c>
      <c r="F76" s="24">
        <v>1342888.72</v>
      </c>
      <c r="G76" s="24">
        <v>1438022.2538473308</v>
      </c>
      <c r="H76" s="25">
        <v>1356372.83</v>
      </c>
      <c r="I76" s="24">
        <v>1495642.0106950752</v>
      </c>
      <c r="J76" s="25">
        <v>1429937.03</v>
      </c>
      <c r="K76" s="24">
        <v>1425588.3016718233</v>
      </c>
      <c r="L76" s="24">
        <v>1398475.65</v>
      </c>
      <c r="M76" s="24">
        <v>1781891.8097680626</v>
      </c>
      <c r="N76" s="24">
        <v>1413058.69</v>
      </c>
      <c r="O76" s="24">
        <v>1526346.1975041064</v>
      </c>
      <c r="P76" s="24">
        <v>1422559.96</v>
      </c>
      <c r="Q76" s="24">
        <v>1712184.096896423</v>
      </c>
      <c r="R76" s="24">
        <v>1469929.44</v>
      </c>
      <c r="S76" s="24">
        <v>1507279.5418080937</v>
      </c>
      <c r="T76" s="24">
        <v>1471690.22</v>
      </c>
      <c r="U76" s="24">
        <v>1428793.3409041304</v>
      </c>
      <c r="V76" s="24">
        <v>1405864.31</v>
      </c>
      <c r="W76" s="24">
        <v>1585425.7063850309</v>
      </c>
      <c r="X76" s="24">
        <v>1413554.99</v>
      </c>
      <c r="Y76" s="24">
        <v>1570693.8877999419</v>
      </c>
      <c r="Z76" s="24">
        <v>1388443.05</v>
      </c>
      <c r="AA76" s="25">
        <f t="shared" si="28"/>
        <v>18415075.04170071</v>
      </c>
      <c r="AB76" s="26">
        <f t="shared" si="29"/>
        <v>16919144.470000003</v>
      </c>
    </row>
    <row r="77" spans="1:38" s="13" customFormat="1" ht="28.5" x14ac:dyDescent="0.25">
      <c r="A77" s="14"/>
      <c r="B77" s="39" t="s">
        <v>76</v>
      </c>
      <c r="C77" s="29">
        <f t="shared" ref="C77:AB77" si="30">SUM(C70:C76)</f>
        <v>9639739.069370091</v>
      </c>
      <c r="D77" s="29">
        <f t="shared" si="30"/>
        <v>6046510.9699999997</v>
      </c>
      <c r="E77" s="29">
        <f t="shared" si="30"/>
        <v>8451405.9918027297</v>
      </c>
      <c r="F77" s="29">
        <f t="shared" si="30"/>
        <v>5130359.67</v>
      </c>
      <c r="G77" s="29">
        <f t="shared" si="30"/>
        <v>9284697.1095310524</v>
      </c>
      <c r="H77" s="29">
        <f t="shared" si="30"/>
        <v>5373716.2400000002</v>
      </c>
      <c r="I77" s="29">
        <f t="shared" si="30"/>
        <v>7780103.0457001515</v>
      </c>
      <c r="J77" s="29">
        <f t="shared" si="30"/>
        <v>4716334.2700000005</v>
      </c>
      <c r="K77" s="29">
        <f t="shared" ref="K77" si="31">SUM(K70:K76)</f>
        <v>8771269.9746138286</v>
      </c>
      <c r="L77" s="29">
        <f t="shared" ref="L77" si="32">SUM(L70:L76)</f>
        <v>4784147.13</v>
      </c>
      <c r="M77" s="29">
        <f t="shared" ref="M77" si="33">SUM(M70:M76)</f>
        <v>8583535.1562055834</v>
      </c>
      <c r="N77" s="29">
        <f t="shared" ref="N77:R77" si="34">SUM(N70:N76)</f>
        <v>4431067.83</v>
      </c>
      <c r="O77" s="29">
        <f t="shared" si="34"/>
        <v>8392625.4225368742</v>
      </c>
      <c r="P77" s="29">
        <f t="shared" si="34"/>
        <v>4767463.9800000004</v>
      </c>
      <c r="Q77" s="29">
        <f t="shared" si="34"/>
        <v>7998972.9764111992</v>
      </c>
      <c r="R77" s="29">
        <f t="shared" si="34"/>
        <v>4815831.58</v>
      </c>
      <c r="S77" s="29">
        <v>6879437.6332710832</v>
      </c>
      <c r="T77" s="29">
        <v>4268766.1399999997</v>
      </c>
      <c r="U77" s="29">
        <v>5849892.2662649807</v>
      </c>
      <c r="V77" s="29">
        <v>6781296.0200000014</v>
      </c>
      <c r="W77" s="29">
        <v>9132204.5711746737</v>
      </c>
      <c r="X77" s="29">
        <v>16571982.520000001</v>
      </c>
      <c r="Y77" s="29">
        <v>8640108.6031177416</v>
      </c>
      <c r="Z77" s="29">
        <v>4746352.91</v>
      </c>
      <c r="AA77" s="29">
        <f t="shared" si="30"/>
        <v>99403991.819999978</v>
      </c>
      <c r="AB77" s="29">
        <f t="shared" si="30"/>
        <v>72433829.260000005</v>
      </c>
    </row>
    <row r="78" spans="1:38" s="13" customFormat="1" x14ac:dyDescent="0.25">
      <c r="A78" s="7"/>
      <c r="B78" s="7"/>
      <c r="C78" s="25"/>
      <c r="D78" s="27"/>
      <c r="E78" s="27"/>
      <c r="F78" s="27"/>
      <c r="G78" s="27"/>
      <c r="H78" s="27"/>
      <c r="I78" s="27"/>
      <c r="J78" s="27"/>
      <c r="K78" s="27"/>
      <c r="L78" s="27"/>
      <c r="M78" s="24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5"/>
      <c r="AB78" s="26"/>
    </row>
    <row r="79" spans="1:38" s="13" customFormat="1" x14ac:dyDescent="0.25">
      <c r="A79" s="14"/>
      <c r="B79" s="19" t="s">
        <v>77</v>
      </c>
      <c r="C79" s="29">
        <f t="shared" ref="C79:AB79" si="35">C13+C23+C48+C66+C77</f>
        <v>215933173.81506497</v>
      </c>
      <c r="D79" s="29">
        <f t="shared" si="35"/>
        <v>242462350.88999999</v>
      </c>
      <c r="E79" s="29">
        <f t="shared" si="35"/>
        <v>85949607.484308451</v>
      </c>
      <c r="F79" s="29">
        <f t="shared" si="35"/>
        <v>78067361.789999992</v>
      </c>
      <c r="G79" s="29">
        <f t="shared" si="35"/>
        <v>59474628.231479205</v>
      </c>
      <c r="H79" s="29">
        <f t="shared" si="35"/>
        <v>66474056.880000003</v>
      </c>
      <c r="I79" s="29">
        <f t="shared" si="35"/>
        <v>61198900.570210323</v>
      </c>
      <c r="J79" s="29">
        <f t="shared" si="35"/>
        <v>48246082.840000004</v>
      </c>
      <c r="K79" s="29">
        <f>K13+K23+K48+K66+K77</f>
        <v>56971152.269540414</v>
      </c>
      <c r="L79" s="29">
        <f t="shared" si="35"/>
        <v>61265562.949999996</v>
      </c>
      <c r="M79" s="29">
        <f>M13+M23+M48+M66+M77</f>
        <v>57264006.523519039</v>
      </c>
      <c r="N79" s="29">
        <f t="shared" si="35"/>
        <v>61226959.579999998</v>
      </c>
      <c r="O79" s="29">
        <f t="shared" si="35"/>
        <v>71850300.863733441</v>
      </c>
      <c r="P79" s="29">
        <f t="shared" si="35"/>
        <v>54346968.840000004</v>
      </c>
      <c r="Q79" s="29">
        <f t="shared" si="35"/>
        <v>43018970.329817377</v>
      </c>
      <c r="R79" s="29">
        <f t="shared" si="35"/>
        <v>54716071.889999993</v>
      </c>
      <c r="S79" s="29">
        <v>57717590.319770329</v>
      </c>
      <c r="T79" s="29">
        <v>48190431.170000002</v>
      </c>
      <c r="U79" s="29">
        <v>54426977.031888664</v>
      </c>
      <c r="V79" s="29">
        <v>70289678.829999998</v>
      </c>
      <c r="W79" s="29">
        <v>57320062.375334099</v>
      </c>
      <c r="X79" s="29">
        <v>116667306.30000001</v>
      </c>
      <c r="Y79" s="29">
        <v>77161777.003305137</v>
      </c>
      <c r="Z79" s="29">
        <v>80810665.530000001</v>
      </c>
      <c r="AA79" s="29">
        <f t="shared" si="35"/>
        <v>898287146.81797135</v>
      </c>
      <c r="AB79" s="29">
        <f t="shared" si="35"/>
        <v>982763497.49000001</v>
      </c>
    </row>
    <row r="80" spans="1:38" s="13" customFormat="1" x14ac:dyDescent="0.25">
      <c r="A80" s="7"/>
      <c r="B80" s="7"/>
      <c r="C80" s="25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5"/>
      <c r="AB80" s="26"/>
    </row>
    <row r="81" spans="1:30" s="13" customFormat="1" x14ac:dyDescent="0.25">
      <c r="A81" s="38" t="s">
        <v>101</v>
      </c>
      <c r="B81" s="40"/>
      <c r="C81" s="25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5"/>
      <c r="AB81" s="26"/>
    </row>
    <row r="82" spans="1:30" s="13" customFormat="1" x14ac:dyDescent="0.25">
      <c r="A82" s="38" t="s">
        <v>102</v>
      </c>
      <c r="B82" s="40"/>
      <c r="C82" s="25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5"/>
      <c r="AB82" s="26"/>
    </row>
    <row r="83" spans="1:30" s="13" customFormat="1" x14ac:dyDescent="0.25">
      <c r="A83" s="7"/>
      <c r="B83" s="7" t="s">
        <v>78</v>
      </c>
      <c r="C83" s="24">
        <v>61483291.519423604</v>
      </c>
      <c r="D83" s="24">
        <v>61632046</v>
      </c>
      <c r="E83" s="24">
        <v>159102504.17152768</v>
      </c>
      <c r="F83" s="24">
        <f>77441837+19760731.36+72622583.26</f>
        <v>169825151.62</v>
      </c>
      <c r="G83" s="24">
        <v>137227323.3711642</v>
      </c>
      <c r="H83" s="24">
        <f>-98796620+9880365.68+36311291.63+184896138</f>
        <v>132291175.31</v>
      </c>
      <c r="I83" s="24">
        <v>116354686.48421204</v>
      </c>
      <c r="J83" s="24">
        <v>116589116.31</v>
      </c>
      <c r="K83" s="24">
        <v>113462062.08557871</v>
      </c>
      <c r="L83" s="24">
        <f>8900755+9880365.68+36311291.63+61632046</f>
        <v>116724458.31</v>
      </c>
      <c r="M83" s="24">
        <v>117652028.48354101</v>
      </c>
      <c r="N83" s="24">
        <f>1001902+9880365.68+36311291.63+61632046</f>
        <v>108825605.31</v>
      </c>
      <c r="O83" s="24">
        <v>128317011.54729167</v>
      </c>
      <c r="P83" s="24">
        <v>121921718.11</v>
      </c>
      <c r="Q83" s="24">
        <v>113883662.48590648</v>
      </c>
      <c r="R83" s="24">
        <v>140563434.31</v>
      </c>
      <c r="S83" s="24">
        <v>112062825.34689772</v>
      </c>
      <c r="T83" s="24">
        <v>134491713.31</v>
      </c>
      <c r="U83" s="24">
        <v>112915681.06635876</v>
      </c>
      <c r="V83" s="24">
        <v>118750066.31</v>
      </c>
      <c r="W83" s="24">
        <v>103601689.00379902</v>
      </c>
      <c r="X83" s="24">
        <v>106983906.63</v>
      </c>
      <c r="Y83" s="24">
        <v>103601689.36429903</v>
      </c>
      <c r="Z83" s="24">
        <v>218235185.63</v>
      </c>
      <c r="AA83" s="25">
        <f t="shared" ref="AA83:AA84" si="36">+C83+E83+G83+I83+K83+M83+O83+Q83+S83+U83+W83+Y83</f>
        <v>1379664454.9299998</v>
      </c>
      <c r="AB83" s="26">
        <f t="shared" ref="AB83:AB84" si="37">+H83+F83+D83+J83+L83+N83+P83+R83+T83+V83+X83+Z83</f>
        <v>1546833577.1599998</v>
      </c>
    </row>
    <row r="84" spans="1:30" s="13" customFormat="1" x14ac:dyDescent="0.25">
      <c r="A84" s="7"/>
      <c r="B84" s="7" t="s">
        <v>79</v>
      </c>
      <c r="C84" s="25">
        <v>0</v>
      </c>
      <c r="D84" s="24">
        <v>0</v>
      </c>
      <c r="E84" s="24">
        <v>0</v>
      </c>
      <c r="F84" s="24">
        <v>4097165</v>
      </c>
      <c r="G84" s="24">
        <v>0</v>
      </c>
      <c r="H84" s="24">
        <v>29825681.199999999</v>
      </c>
      <c r="I84" s="24">
        <v>0</v>
      </c>
      <c r="J84" s="24">
        <v>657431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/>
      <c r="V84" s="24">
        <v>2967000</v>
      </c>
      <c r="W84" s="24"/>
      <c r="X84" s="24"/>
      <c r="Y84" s="24"/>
      <c r="Z84" s="24"/>
      <c r="AA84" s="25">
        <f t="shared" si="36"/>
        <v>0</v>
      </c>
      <c r="AB84" s="26">
        <f t="shared" si="37"/>
        <v>37547277.200000003</v>
      </c>
    </row>
    <row r="85" spans="1:30" s="13" customFormat="1" ht="40.5" customHeight="1" x14ac:dyDescent="0.25">
      <c r="A85" s="14"/>
      <c r="B85" s="39" t="s">
        <v>80</v>
      </c>
      <c r="C85" s="29">
        <f t="shared" ref="C85:AB85" si="38">SUM(C83:C84)</f>
        <v>61483291.519423604</v>
      </c>
      <c r="D85" s="29">
        <f t="shared" si="38"/>
        <v>61632046</v>
      </c>
      <c r="E85" s="29">
        <f t="shared" si="38"/>
        <v>159102504.17152768</v>
      </c>
      <c r="F85" s="29">
        <f t="shared" si="38"/>
        <v>173922316.62</v>
      </c>
      <c r="G85" s="29">
        <f t="shared" si="38"/>
        <v>137227323.3711642</v>
      </c>
      <c r="H85" s="29">
        <f t="shared" si="38"/>
        <v>162116856.50999999</v>
      </c>
      <c r="I85" s="29">
        <f t="shared" si="38"/>
        <v>116354686.48421204</v>
      </c>
      <c r="J85" s="29">
        <f t="shared" si="38"/>
        <v>117246547.31</v>
      </c>
      <c r="K85" s="29">
        <f t="shared" ref="K85" si="39">SUM(K83:K84)</f>
        <v>113462062.08557871</v>
      </c>
      <c r="L85" s="29">
        <f t="shared" ref="L85" si="40">SUM(L83:L84)</f>
        <v>116724458.31</v>
      </c>
      <c r="M85" s="29">
        <f t="shared" ref="M85" si="41">SUM(M83:M84)</f>
        <v>117652028.48354101</v>
      </c>
      <c r="N85" s="29">
        <f t="shared" ref="N85:R85" si="42">SUM(N83:N84)</f>
        <v>108825605.31</v>
      </c>
      <c r="O85" s="29">
        <f t="shared" si="42"/>
        <v>128317011.54729167</v>
      </c>
      <c r="P85" s="29">
        <f t="shared" si="42"/>
        <v>121921718.11</v>
      </c>
      <c r="Q85" s="29">
        <f t="shared" si="42"/>
        <v>113883662.48590648</v>
      </c>
      <c r="R85" s="29">
        <f t="shared" si="42"/>
        <v>140563434.31</v>
      </c>
      <c r="S85" s="29">
        <v>112062825.34689772</v>
      </c>
      <c r="T85" s="29">
        <v>134491713.31</v>
      </c>
      <c r="U85" s="29">
        <v>112915681.06635876</v>
      </c>
      <c r="V85" s="29">
        <v>121717066.31</v>
      </c>
      <c r="W85" s="29">
        <v>103601689.00379902</v>
      </c>
      <c r="X85" s="29">
        <v>106983906.63</v>
      </c>
      <c r="Y85" s="29">
        <v>103601689.36429903</v>
      </c>
      <c r="Z85" s="29">
        <v>218235185.63</v>
      </c>
      <c r="AA85" s="29">
        <f t="shared" si="38"/>
        <v>1379664454.9299998</v>
      </c>
      <c r="AB85" s="29">
        <f t="shared" si="38"/>
        <v>1584380854.3599999</v>
      </c>
    </row>
    <row r="86" spans="1:30" s="13" customFormat="1" x14ac:dyDescent="0.25">
      <c r="A86" s="7"/>
      <c r="B86" s="20"/>
      <c r="C86" s="34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25"/>
      <c r="AB86" s="26"/>
    </row>
    <row r="87" spans="1:30" s="13" customFormat="1" ht="15.75" thickBot="1" x14ac:dyDescent="0.3">
      <c r="A87" s="21"/>
      <c r="B87" s="22" t="s">
        <v>81</v>
      </c>
      <c r="C87" s="35">
        <f>C79+C85</f>
        <v>277416465.33448857</v>
      </c>
      <c r="D87" s="35">
        <f>D79+D85</f>
        <v>304094396.88999999</v>
      </c>
      <c r="E87" s="35">
        <f t="shared" ref="E87:AA87" si="43">E79+E85</f>
        <v>245052111.65583614</v>
      </c>
      <c r="F87" s="35">
        <f t="shared" si="43"/>
        <v>251989678.41</v>
      </c>
      <c r="G87" s="35">
        <f t="shared" si="43"/>
        <v>196701951.6026434</v>
      </c>
      <c r="H87" s="35">
        <f t="shared" si="43"/>
        <v>228590913.38999999</v>
      </c>
      <c r="I87" s="35">
        <f t="shared" si="43"/>
        <v>177553587.05442238</v>
      </c>
      <c r="J87" s="35">
        <f t="shared" si="43"/>
        <v>165492630.15000001</v>
      </c>
      <c r="K87" s="35">
        <f t="shared" si="43"/>
        <v>170433214.35511911</v>
      </c>
      <c r="L87" s="35">
        <f t="shared" si="43"/>
        <v>177990021.25999999</v>
      </c>
      <c r="M87" s="35">
        <f t="shared" si="43"/>
        <v>174916035.00706005</v>
      </c>
      <c r="N87" s="35">
        <f t="shared" si="43"/>
        <v>170052564.88999999</v>
      </c>
      <c r="O87" s="35">
        <f t="shared" si="43"/>
        <v>200167312.41102511</v>
      </c>
      <c r="P87" s="35">
        <f t="shared" si="43"/>
        <v>176268686.94999999</v>
      </c>
      <c r="Q87" s="35">
        <f t="shared" si="43"/>
        <v>156902632.81572387</v>
      </c>
      <c r="R87" s="35">
        <f t="shared" si="43"/>
        <v>195279506.19999999</v>
      </c>
      <c r="S87" s="35">
        <v>169780415.66666806</v>
      </c>
      <c r="T87" s="35">
        <v>182682144.48000002</v>
      </c>
      <c r="U87" s="35">
        <v>167342658.09824741</v>
      </c>
      <c r="V87" s="35">
        <v>192006745.13999999</v>
      </c>
      <c r="W87" s="35">
        <v>160921751.37913311</v>
      </c>
      <c r="X87" s="35">
        <v>223651212.93000001</v>
      </c>
      <c r="Y87" s="35">
        <v>180763466.36760417</v>
      </c>
      <c r="Z87" s="35">
        <v>299045851.15999997</v>
      </c>
      <c r="AA87" s="36">
        <f t="shared" si="43"/>
        <v>2277951601.7479711</v>
      </c>
      <c r="AB87" s="36">
        <f>AB79+AB85</f>
        <v>2567144351.8499999</v>
      </c>
      <c r="AD87" s="23"/>
    </row>
    <row r="88" spans="1:30" ht="15.75" thickTop="1" x14ac:dyDescent="0.25"/>
  </sheetData>
  <mergeCells count="2">
    <mergeCell ref="A3:B3"/>
    <mergeCell ref="A1:AB1"/>
  </mergeCells>
  <printOptions horizontalCentered="1" verticalCentered="1"/>
  <pageMargins left="0.70866141732283472" right="0" top="0" bottom="0" header="0.31496062992125984" footer="0.31496062992125984"/>
  <pageSetup paperSize="5" scale="4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2018-01-15T20:46:05Z</cp:lastPrinted>
  <dcterms:created xsi:type="dcterms:W3CDTF">2017-07-05T16:43:25Z</dcterms:created>
  <dcterms:modified xsi:type="dcterms:W3CDTF">2018-01-15T21:59:53Z</dcterms:modified>
</cp:coreProperties>
</file>